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tabRatio="885" firstSheet="31" activeTab="33"/>
  </bookViews>
  <sheets>
    <sheet name="城步县2021年一般公共预算收入决算总表" sheetId="33" r:id="rId1"/>
    <sheet name="城步县2021年一般公共预算收入决算明细表" sheetId="1" r:id="rId2"/>
    <sheet name="城步县2021年一般公共预算支出决算总表" sheetId="34" r:id="rId3"/>
    <sheet name="城步县2021年一般公共预算支出决算功能分类明细表" sheetId="17" r:id="rId4"/>
    <sheet name="城步县本级2021年一般公共预算收入决算总表" sheetId="35" r:id="rId5"/>
    <sheet name="城步县本级2021年一般公共预算收入决算明细表 " sheetId="36" r:id="rId6"/>
    <sheet name="城步县本级2021年一般公共预算支出决算总表" sheetId="37" r:id="rId7"/>
    <sheet name="城步县本级2021年一般公共预算支出决算功能分类明细表 " sheetId="38" r:id="rId8"/>
    <sheet name="城步县本级2021年一般公共预算基本支出决算经济分类明细表" sheetId="6" r:id="rId9"/>
    <sheet name="城步县2021年一般公共财政收支决算平衡表" sheetId="27" r:id="rId10"/>
    <sheet name="城步县2021年一般公共预算对下税收返还和转移支付决算分项目表" sheetId="7" r:id="rId11"/>
    <sheet name="城步县2021年一般公共预算对下税收返还和转移支付决算分地区表" sheetId="52" r:id="rId12"/>
    <sheet name="城步县2021年“三公”经费情况表" sheetId="48" r:id="rId13"/>
    <sheet name="城步县2021年政府性基金收入决算表" sheetId="8" r:id="rId14"/>
    <sheet name="城步县2021年政府性基金支出决算表" sheetId="13" r:id="rId15"/>
    <sheet name="城步县本级2021年政府性基金收入决算表" sheetId="39" r:id="rId16"/>
    <sheet name="城步县本级2021年政府性基金支出决算表 " sheetId="40" r:id="rId17"/>
    <sheet name="城步县2021年政府性基金转移支付预算分项目表" sheetId="29" r:id="rId18"/>
    <sheet name="城步县2021年政府性基金转移支付预算分地区表" sheetId="53" r:id="rId19"/>
    <sheet name="城步县2021年社会保险基金收入决算表" sheetId="11" r:id="rId20"/>
    <sheet name="城步县2021年社会保险基金支出决算表" sheetId="30" r:id="rId21"/>
    <sheet name="城步县本级2021年社会保险基金收入决算表 " sheetId="42" r:id="rId22"/>
    <sheet name="城步县本级2021年社会保险基金支出决算表 " sheetId="43" r:id="rId23"/>
    <sheet name="城步县2021年国有资本经营收入决算表" sheetId="20" r:id="rId24"/>
    <sheet name="城步县2021年国有资本经营支出决算表" sheetId="22" r:id="rId25"/>
    <sheet name="城步县本级2021年国有资本经营收入决算表 " sheetId="44" r:id="rId26"/>
    <sheet name="城步县本级2021年国有资本经营支出决算表 " sheetId="45" r:id="rId27"/>
    <sheet name="城步县2021年国有资本经营预算对下安排转移支付表 " sheetId="54" r:id="rId28"/>
    <sheet name="城步县2021年政府一般债务限额和余额情况表 " sheetId="49" r:id="rId29"/>
    <sheet name="城步县2021年政府专项债务限额和余额情况表" sheetId="23" r:id="rId30"/>
    <sheet name="城步县2021年地方政府债券使用情况表" sheetId="50" r:id="rId31"/>
    <sheet name="2021年政府债务发行及还本付息情况表" sheetId="41" r:id="rId32"/>
    <sheet name="2021年重大投资安排情况表" sheetId="55" r:id="rId33"/>
    <sheet name="2021年财政涉农资金统筹整合使用实施方案项目明细表" sheetId="46" r:id="rId34"/>
  </sheets>
  <externalReferences>
    <externalReference r:id="rId35"/>
  </externalReferences>
  <definedNames>
    <definedName name="_xlnm.Print_Titles" localSheetId="23">城步县2021年国有资本经营收入决算表!$2:$3</definedName>
    <definedName name="_xlnm.Print_Titles" localSheetId="24">城步县2021年国有资本经营支出决算表!$2:$3</definedName>
    <definedName name="_xlnm.Print_Titles" localSheetId="19">城步县2021年社会保险基金收入决算表!#REF!</definedName>
    <definedName name="_xlnm.Print_Titles" localSheetId="20">城步县2021年社会保险基金支出决算表!#REF!</definedName>
    <definedName name="_xlnm.Print_Titles" localSheetId="9">城步县2021年一般公共财政收支决算平衡表!$2:$3</definedName>
    <definedName name="_xlnm.Print_Titles" localSheetId="10">城步县2021年一般公共预算对下税收返还和转移支付决算分项目表!$2:$4</definedName>
    <definedName name="_xlnm.Print_Titles" localSheetId="3">城步县2021年一般公共预算支出决算功能分类明细表!$1:$4</definedName>
    <definedName name="_xlnm.Print_Titles" localSheetId="13">城步县2021年政府性基金收入决算表!$1:$2</definedName>
    <definedName name="_xlnm.Print_Titles" localSheetId="14">城步县2021年政府性基金支出决算表!$2:$4</definedName>
    <definedName name="_xlnm.Print_Titles" localSheetId="17">城步县2021年政府性基金转移支付预算分项目表!$2:$2</definedName>
    <definedName name="_xlnm.Print_Titles" localSheetId="28">'城步县2021年政府一般债务限额和余额情况表 '!$2:$3</definedName>
    <definedName name="_xlnm.Print_Titles" localSheetId="29">城步县2021年政府专项债务限额和余额情况表!$2:$3</definedName>
    <definedName name="_xlnm.Print_Titles" localSheetId="25">'城步县本级2021年国有资本经营收入决算表 '!$2:$3</definedName>
    <definedName name="_xlnm.Print_Titles" localSheetId="26">'城步县本级2021年国有资本经营支出决算表 '!$2:$3</definedName>
    <definedName name="_xlnm.Print_Titles" localSheetId="21">'城步县本级2021年社会保险基金收入决算表 '!$2:$2</definedName>
    <definedName name="_xlnm.Print_Titles" localSheetId="22">'城步县本级2021年社会保险基金支出决算表 '!$2:$2</definedName>
    <definedName name="_xlnm.Print_Titles" localSheetId="8">城步县本级2021年一般公共预算基本支出决算经济分类明细表!$3:$6</definedName>
    <definedName name="_xlnm.Print_Titles" localSheetId="7">'城步县本级2021年一般公共预算支出决算功能分类明细表 '!$1:$4</definedName>
    <definedName name="_xlnm.Print_Titles" localSheetId="15">城步县本级2021年政府性基金收入决算表!$1:$2</definedName>
    <definedName name="_xlnm.Print_Titles" localSheetId="16">'城步县本级2021年政府性基金支出决算表 '!$1:$5</definedName>
  </definedNames>
  <calcPr calcId="144525"/>
</workbook>
</file>

<file path=xl/sharedStrings.xml><?xml version="1.0" encoding="utf-8"?>
<sst xmlns="http://schemas.openxmlformats.org/spreadsheetml/2006/main" count="9246" uniqueCount="3133">
  <si>
    <t>附表一：</t>
  </si>
  <si>
    <t>城步县2021年一般公共预算收入决算总表</t>
  </si>
  <si>
    <t>单位：万元</t>
  </si>
  <si>
    <t>项目</t>
  </si>
  <si>
    <t>决算数</t>
  </si>
  <si>
    <t>一、一般公共预算收入</t>
  </si>
  <si>
    <t>二、上级补助收入</t>
  </si>
  <si>
    <t xml:space="preserve">  返还性收入</t>
  </si>
  <si>
    <t xml:space="preserve">  一般性转移支付收入</t>
  </si>
  <si>
    <t xml:space="preserve">  专项转移支付收入</t>
  </si>
  <si>
    <t>三、上年结余</t>
  </si>
  <si>
    <t xml:space="preserve">四、调入资金   </t>
  </si>
  <si>
    <t>五、债务转贷收入</t>
  </si>
  <si>
    <t>收  入  总  计</t>
  </si>
  <si>
    <t>附表二：</t>
  </si>
  <si>
    <t>城步县2021年一般公共预算收入决算明细表</t>
  </si>
  <si>
    <r>
      <rPr>
        <sz val="12"/>
        <rFont val="宋体"/>
        <charset val="134"/>
      </rPr>
      <t>项</t>
    </r>
    <r>
      <rPr>
        <sz val="12"/>
        <rFont val="Times New Roman"/>
        <charset val="0"/>
      </rPr>
      <t xml:space="preserve">             </t>
    </r>
    <r>
      <rPr>
        <sz val="12"/>
        <rFont val="宋体"/>
        <charset val="134"/>
      </rPr>
      <t>目</t>
    </r>
  </si>
  <si>
    <r>
      <rPr>
        <sz val="12"/>
        <rFont val="Times New Roman"/>
        <charset val="0"/>
      </rPr>
      <t>2021</t>
    </r>
    <r>
      <rPr>
        <sz val="12"/>
        <rFont val="宋体"/>
        <charset val="0"/>
      </rPr>
      <t>年预算数</t>
    </r>
  </si>
  <si>
    <r>
      <rPr>
        <sz val="12"/>
        <rFont val="Times New Roman"/>
        <charset val="0"/>
      </rPr>
      <t>2021</t>
    </r>
    <r>
      <rPr>
        <sz val="12"/>
        <rFont val="宋体"/>
        <charset val="0"/>
      </rPr>
      <t>年决算数</t>
    </r>
  </si>
  <si>
    <t>决算数为预算数的%</t>
  </si>
  <si>
    <t>决算数为上年 决算数的％</t>
  </si>
  <si>
    <t>一、税收收入</t>
  </si>
  <si>
    <r>
      <rPr>
        <sz val="12"/>
        <rFont val="Times New Roman"/>
        <charset val="0"/>
      </rPr>
      <t xml:space="preserve"> </t>
    </r>
    <r>
      <rPr>
        <sz val="12"/>
        <rFont val="宋体"/>
        <charset val="134"/>
      </rPr>
      <t>增值税</t>
    </r>
  </si>
  <si>
    <r>
      <rPr>
        <sz val="12"/>
        <rFont val="Times New Roman"/>
        <charset val="0"/>
      </rPr>
      <t xml:space="preserve"> </t>
    </r>
    <r>
      <rPr>
        <sz val="12"/>
        <rFont val="宋体"/>
        <charset val="134"/>
      </rPr>
      <t>营业税</t>
    </r>
  </si>
  <si>
    <t>个人所得税</t>
  </si>
  <si>
    <t xml:space="preserve"> 其中：国税</t>
  </si>
  <si>
    <t xml:space="preserve">      地税</t>
  </si>
  <si>
    <t>城市维护建设税</t>
  </si>
  <si>
    <t>城镇土地使用税</t>
  </si>
  <si>
    <t>土地增值税</t>
  </si>
  <si>
    <r>
      <rPr>
        <sz val="12"/>
        <rFont val="Times New Roman"/>
        <charset val="0"/>
      </rPr>
      <t xml:space="preserve"> </t>
    </r>
    <r>
      <rPr>
        <sz val="12"/>
        <rFont val="宋体"/>
        <charset val="134"/>
      </rPr>
      <t>资源税</t>
    </r>
  </si>
  <si>
    <t>车船税</t>
  </si>
  <si>
    <t>印花税</t>
  </si>
  <si>
    <t>房产税</t>
  </si>
  <si>
    <t>企业所得税</t>
  </si>
  <si>
    <r>
      <rPr>
        <sz val="12"/>
        <rFont val="Times New Roman"/>
        <charset val="0"/>
      </rPr>
      <t xml:space="preserve"> </t>
    </r>
    <r>
      <rPr>
        <sz val="12"/>
        <rFont val="宋体"/>
        <charset val="134"/>
      </rPr>
      <t>耕地占用税</t>
    </r>
  </si>
  <si>
    <t>契税</t>
  </si>
  <si>
    <t>烟叶税</t>
  </si>
  <si>
    <t>环境保护税</t>
  </si>
  <si>
    <t>其他税收</t>
  </si>
  <si>
    <t>二、非税收入</t>
  </si>
  <si>
    <t>专项收入</t>
  </si>
  <si>
    <t>行政性收费</t>
  </si>
  <si>
    <t>罚没收入</t>
  </si>
  <si>
    <t>国有资产使用收入</t>
  </si>
  <si>
    <t>捐赠收入</t>
  </si>
  <si>
    <t>政府住房基金收入</t>
  </si>
  <si>
    <t>其他收入</t>
  </si>
  <si>
    <t>一般公共预算收入地方合计</t>
  </si>
  <si>
    <t>附表三：</t>
  </si>
  <si>
    <t xml:space="preserve">城步县2021年一般公共预算支出决算总表 </t>
  </si>
  <si>
    <t>一、一般公共预算支出</t>
  </si>
  <si>
    <t>二、上解上级支出</t>
  </si>
  <si>
    <t xml:space="preserve">  体制上解支出</t>
  </si>
  <si>
    <t xml:space="preserve">  专项上解支出</t>
  </si>
  <si>
    <t>三、债务还本支出</t>
  </si>
  <si>
    <t>四、安排预算稳定调节基金</t>
  </si>
  <si>
    <t>五、年终结余</t>
  </si>
  <si>
    <t>支  出  总  计</t>
  </si>
  <si>
    <t>附表四:</t>
  </si>
  <si>
    <t>城步县2021年一般公共预算支出决算功能分类明细表</t>
  </si>
  <si>
    <t>科目名称</t>
  </si>
  <si>
    <t>2022年决算数</t>
  </si>
  <si>
    <t>2020年决算数</t>
  </si>
  <si>
    <t>决算数为上年决算数的%</t>
  </si>
  <si>
    <t>一般公共预算支出</t>
  </si>
  <si>
    <t>一般公共服务支出</t>
  </si>
  <si>
    <t xml:space="preserve">  人大事务</t>
  </si>
  <si>
    <t xml:space="preserve">    行政运行</t>
  </si>
  <si>
    <t xml:space="preserve">    人大会议</t>
  </si>
  <si>
    <t xml:space="preserve">    其他人大事务支出</t>
  </si>
  <si>
    <t xml:space="preserve">  政协事务</t>
  </si>
  <si>
    <t xml:space="preserve">    一般行政管理事务</t>
  </si>
  <si>
    <t xml:space="preserve">    政协会议</t>
  </si>
  <si>
    <t xml:space="preserve">    委员视察</t>
  </si>
  <si>
    <t xml:space="preserve">    事业运行</t>
  </si>
  <si>
    <t xml:space="preserve">    其他政协事务支出</t>
  </si>
  <si>
    <t xml:space="preserve">  政府办公厅(室)及相关机构事务</t>
  </si>
  <si>
    <t xml:space="preserve">    信访事务</t>
  </si>
  <si>
    <t xml:space="preserve">    其他政府办公厅(室)及相关机构事务支出</t>
  </si>
  <si>
    <t xml:space="preserve">  发展与改革事务</t>
  </si>
  <si>
    <t xml:space="preserve">    战略规划与实施</t>
  </si>
  <si>
    <t xml:space="preserve">    物价管理</t>
  </si>
  <si>
    <t xml:space="preserve">    其他发展与改革事务支出</t>
  </si>
  <si>
    <t xml:space="preserve">  统计信息事务</t>
  </si>
  <si>
    <t xml:space="preserve">    专项普查活动</t>
  </si>
  <si>
    <t xml:space="preserve">    统计抽样调查</t>
  </si>
  <si>
    <t xml:space="preserve">    其他统计信息事务支出</t>
  </si>
  <si>
    <t xml:space="preserve">  财政事务</t>
  </si>
  <si>
    <t xml:space="preserve">    财政国库业务</t>
  </si>
  <si>
    <t xml:space="preserve">    信息化建设</t>
  </si>
  <si>
    <t xml:space="preserve">    其他财政事务支出</t>
  </si>
  <si>
    <t xml:space="preserve">  税收事务</t>
  </si>
  <si>
    <t xml:space="preserve">    其他税收事务支出</t>
  </si>
  <si>
    <t xml:space="preserve">  审计事务</t>
  </si>
  <si>
    <t xml:space="preserve">    审计业务</t>
  </si>
  <si>
    <t xml:space="preserve">    其他审计事务支出</t>
  </si>
  <si>
    <t xml:space="preserve">  人力资源事务</t>
  </si>
  <si>
    <t xml:space="preserve">    其他人力资源事务支出</t>
  </si>
  <si>
    <t xml:space="preserve">  纪检监察事务</t>
  </si>
  <si>
    <t xml:space="preserve">    其他纪检监察事务支出</t>
  </si>
  <si>
    <t xml:space="preserve">  商贸事务</t>
  </si>
  <si>
    <t xml:space="preserve">    招商引资</t>
  </si>
  <si>
    <t xml:space="preserve">    其他商贸事务支出</t>
  </si>
  <si>
    <t xml:space="preserve">  知识产权事务</t>
  </si>
  <si>
    <t xml:space="preserve">    专利审批</t>
  </si>
  <si>
    <t xml:space="preserve">  民族事务</t>
  </si>
  <si>
    <t xml:space="preserve">    民族工作专项</t>
  </si>
  <si>
    <t xml:space="preserve">    其他民族事务支出</t>
  </si>
  <si>
    <t xml:space="preserve">  档案事务</t>
  </si>
  <si>
    <t xml:space="preserve">    其他档案事务支出</t>
  </si>
  <si>
    <t xml:space="preserve">  民主党派及工商联事务</t>
  </si>
  <si>
    <t xml:space="preserve">    其他民主党派及工商联事务支出</t>
  </si>
  <si>
    <t xml:space="preserve">  群众团体事务</t>
  </si>
  <si>
    <t xml:space="preserve">    其他群众团体事务支出</t>
  </si>
  <si>
    <t xml:space="preserve">  党委办公厅(室)及相关机构事务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</si>
  <si>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</si>
  <si>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</si>
  <si>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</si>
  <si>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</si>
  <si>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</si>
  <si>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其他宣传事务支出</t>
  </si>
  <si>
    <t xml:space="preserve">  统战事务</t>
  </si>
  <si>
    <t xml:space="preserve">    宗教事务</t>
  </si>
  <si>
    <t xml:space="preserve">    其他统战事务支出</t>
  </si>
  <si>
    <t xml:space="preserve">  其他共产党事务支出(款)</t>
  </si>
  <si>
    <t xml:space="preserve">    其他共产党事务支出(项)</t>
  </si>
  <si>
    <t xml:space="preserve">  网信事务</t>
  </si>
  <si>
    <t xml:space="preserve">    其他网信事务支出</t>
  </si>
  <si>
    <t xml:space="preserve">  市场监督管理事务</t>
  </si>
  <si>
    <t xml:space="preserve">    质量基础</t>
  </si>
  <si>
    <t xml:space="preserve">    药品事务</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</si>
  <si>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</si>
  <si>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</si>
  <si>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</si>
  <si>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</si>
  <si>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</si>
  <si>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国防支出</t>
  </si>
  <si>
    <t xml:space="preserve">  国防动员</t>
  </si>
  <si>
    <t xml:space="preserve">    人民防空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</si>
  <si>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</si>
  <si>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</si>
  <si>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</si>
  <si>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</si>
  <si>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</si>
  <si>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</si>
  <si>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</si>
  <si>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</si>
  <si>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</si>
  <si>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其他公安支出</t>
  </si>
  <si>
    <t xml:space="preserve">  检察</t>
  </si>
  <si>
    <t xml:space="preserve">    其他检察支出</t>
  </si>
  <si>
    <t xml:space="preserve">  法院</t>
  </si>
  <si>
    <t xml:space="preserve">    其他法院支出</t>
  </si>
  <si>
    <t xml:space="preserve">  司法</t>
  </si>
  <si>
    <t xml:space="preserve">    公共法律服务</t>
  </si>
  <si>
    <t xml:space="preserve">    其他司法支出</t>
  </si>
  <si>
    <t xml:space="preserve">  监狱</t>
  </si>
  <si>
    <t xml:space="preserve">    犯人生活</t>
  </si>
  <si>
    <t xml:space="preserve">    犯人改造</t>
  </si>
  <si>
    <t xml:space="preserve">  强制隔离戒毒</t>
  </si>
  <si>
    <t xml:space="preserve">    强制隔离戒毒人员教育</t>
  </si>
  <si>
    <t xml:space="preserve">    其他强制隔离戒毒支出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</si>
  <si>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</si>
  <si>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</si>
  <si>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</si>
  <si>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</si>
  <si>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</si>
  <si>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</si>
  <si>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</si>
  <si>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</si>
  <si>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</si>
  <si>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</si>
  <si>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</si>
  <si>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</si>
  <si>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</si>
  <si>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</si>
  <si>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中等职业教育</t>
  </si>
  <si>
    <t xml:space="preserve">    其他职业教育支出</t>
  </si>
  <si>
    <t xml:space="preserve">  成人教育</t>
  </si>
  <si>
    <t xml:space="preserve">    其他成人教育支出</t>
  </si>
  <si>
    <t xml:space="preserve">  广播电视教育</t>
  </si>
  <si>
    <t xml:space="preserve">    其他广播电视教育支出</t>
  </si>
  <si>
    <t xml:space="preserve">  特殊教育</t>
  </si>
  <si>
    <t xml:space="preserve">    特殊学校教育</t>
  </si>
  <si>
    <t xml:space="preserve">  进修及培训</t>
  </si>
  <si>
    <t xml:space="preserve">    教师进修</t>
  </si>
  <si>
    <t xml:space="preserve">    干部教育</t>
  </si>
  <si>
    <t xml:space="preserve">    其他进修及培训</t>
  </si>
  <si>
    <t xml:space="preserve">  教育费附加安排的支出</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</si>
  <si>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</si>
  <si>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</si>
  <si>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</si>
  <si>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</si>
  <si>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</si>
  <si>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</si>
  <si>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技术研究与开发</t>
  </si>
  <si>
    <t xml:space="preserve">    科技成果转化与扩散</t>
  </si>
  <si>
    <t xml:space="preserve">    其他技术研究与开发支出</t>
  </si>
  <si>
    <t xml:space="preserve">  科技条件与服务</t>
  </si>
  <si>
    <t xml:space="preserve">    其他科技条件与服务支出</t>
  </si>
  <si>
    <t xml:space="preserve">  科学技术普及</t>
  </si>
  <si>
    <t xml:space="preserve">    机构运行</t>
  </si>
  <si>
    <t xml:space="preserve">    科普活动</t>
  </si>
  <si>
    <t xml:space="preserve">    其他科学技术普及支出</t>
  </si>
  <si>
    <t xml:space="preserve">  科技重大项目</t>
  </si>
  <si>
    <t xml:space="preserve">    科技重大专项</t>
  </si>
  <si>
    <t xml:space="preserve">    其他科技重大项目</t>
  </si>
  <si>
    <t xml:space="preserve">  其他科学技术支出(款)</t>
  </si>
  <si>
    <t xml:space="preserve">    科技奖励</t>
  </si>
  <si>
    <t xml:space="preserve">    其他科学技术支出(项)</t>
  </si>
  <si>
    <t>文化旅游体育与传媒支出</t>
  </si>
  <si>
    <t xml:space="preserve">  文化和旅游</t>
  </si>
  <si>
    <t xml:space="preserve">    图书馆</t>
  </si>
  <si>
    <t xml:space="preserve">    文化活动</t>
  </si>
  <si>
    <t xml:space="preserve">    群众文化</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</si>
  <si>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</si>
  <si>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</si>
  <si>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</si>
  <si>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</si>
  <si>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</si>
  <si>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</si>
  <si>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</si>
  <si>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其他文物支出</t>
  </si>
  <si>
    <t xml:space="preserve">  体育</t>
  </si>
  <si>
    <t xml:space="preserve">    体育竞赛</t>
  </si>
  <si>
    <t xml:space="preserve">    体育场馆</t>
  </si>
  <si>
    <t xml:space="preserve">    群众体育</t>
  </si>
  <si>
    <t xml:space="preserve">    其他体育支出</t>
  </si>
  <si>
    <t xml:space="preserve">  新闻出版电影</t>
  </si>
  <si>
    <t xml:space="preserve">    新闻通讯</t>
  </si>
  <si>
    <t xml:space="preserve">    出版发行</t>
  </si>
  <si>
    <t xml:space="preserve">    电影</t>
  </si>
  <si>
    <t xml:space="preserve">    其他新闻出版电影支出</t>
  </si>
  <si>
    <t xml:space="preserve">  广播电视</t>
  </si>
  <si>
    <t xml:space="preserve">    传输发射</t>
  </si>
  <si>
    <t xml:space="preserve">    广播</t>
  </si>
  <si>
    <t xml:space="preserve">    广播电视事务</t>
  </si>
  <si>
    <t xml:space="preserve">    其他广播电视支出</t>
  </si>
  <si>
    <t xml:space="preserve">  其他文化旅游体育与传媒支出(款)</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</si>
  <si>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</si>
  <si>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</si>
  <si>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</si>
  <si>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</si>
  <si>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</si>
  <si>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</si>
  <si>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社会保险经办机构</t>
  </si>
  <si>
    <t xml:space="preserve">    劳动人事争议调解仲裁</t>
  </si>
  <si>
    <t xml:space="preserve">    其他人力资源和社会保障管理事务支出</t>
  </si>
  <si>
    <t xml:space="preserve">  民政管理事务</t>
  </si>
  <si>
    <t xml:space="preserve">    行政区划和地名管理</t>
  </si>
  <si>
    <t xml:space="preserve">    基层政权建设和社区治理</t>
  </si>
  <si>
    <t xml:space="preserve">    其他民政管理事务支出</t>
  </si>
  <si>
    <t xml:space="preserve">  行政事业单位养老支出</t>
  </si>
  <si>
    <t xml:space="preserve">    行政单位离退休</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</si>
  <si>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</si>
  <si>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</si>
  <si>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</si>
  <si>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</si>
  <si>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</si>
  <si>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就业补助</t>
  </si>
  <si>
    <t xml:space="preserve">    就业创业服务补贴</t>
  </si>
  <si>
    <t xml:space="preserve">    公益性岗位补贴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</si>
  <si>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</si>
  <si>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</si>
  <si>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</si>
  <si>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</si>
  <si>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</si>
  <si>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</si>
  <si>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</si>
  <si>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</si>
  <si>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</si>
  <si>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</si>
  <si>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</si>
  <si>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</si>
  <si>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军队转业干部安置</t>
  </si>
  <si>
    <t xml:space="preserve">    其他退役安置支出</t>
  </si>
  <si>
    <t xml:space="preserve">  社会福利</t>
  </si>
  <si>
    <t xml:space="preserve">    儿童福利</t>
  </si>
  <si>
    <t xml:space="preserve">    老年福利</t>
  </si>
  <si>
    <t xml:space="preserve">    殡葬</t>
  </si>
  <si>
    <t xml:space="preserve">    养老服务</t>
  </si>
  <si>
    <t xml:space="preserve">    其他社会福利支出</t>
  </si>
  <si>
    <t xml:space="preserve">  残疾人事业</t>
  </si>
  <si>
    <t xml:space="preserve">    残疾人康复</t>
  </si>
  <si>
    <t xml:space="preserve">    残疾人就业和扶贫</t>
  </si>
  <si>
    <t xml:space="preserve">    残疾人生活和护理补贴</t>
  </si>
  <si>
    <t xml:space="preserve">    其他残疾人事业支出</t>
  </si>
  <si>
    <t xml:space="preserve">  最低生活保障</t>
  </si>
  <si>
    <t xml:space="preserve">    城市最低生活保障金支出</t>
  </si>
  <si>
    <t xml:space="preserve">  临时救助</t>
  </si>
  <si>
    <t xml:space="preserve">    临时救助支出</t>
  </si>
  <si>
    <t xml:space="preserve">  特困人员救助供养</t>
  </si>
  <si>
    <t xml:space="preserve">    农村特困人员救助供养支出</t>
  </si>
  <si>
    <t xml:space="preserve">  补充道路交通事故社会救助基金</t>
  </si>
  <si>
    <t xml:space="preserve">    交强险罚款收入补助基金支出</t>
  </si>
  <si>
    <t xml:space="preserve">  其他生活救助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</si>
  <si>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</si>
  <si>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</si>
  <si>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</si>
  <si>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</si>
  <si>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</si>
  <si>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</si>
  <si>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</si>
  <si>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</si>
  <si>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</si>
  <si>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</si>
  <si>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其他退役军人事务管理支出</t>
  </si>
  <si>
    <t xml:space="preserve">  财政代缴社会保险费支出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</si>
  <si>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</si>
  <si>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</si>
  <si>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</si>
  <si>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</si>
  <si>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</si>
  <si>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</si>
  <si>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</si>
  <si>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</si>
  <si>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</si>
  <si>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</si>
  <si>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妇幼保健医院</t>
  </si>
  <si>
    <t xml:space="preserve">    其他公立医院支出</t>
  </si>
  <si>
    <t xml:space="preserve">  基层医疗卫生机构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</si>
  <si>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</si>
  <si>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</si>
  <si>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</si>
  <si>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</si>
  <si>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</si>
  <si>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</si>
  <si>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</si>
  <si>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</si>
  <si>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</si>
  <si>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</si>
  <si>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</si>
  <si>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</si>
  <si>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</si>
  <si>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</si>
  <si>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</si>
  <si>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</si>
  <si>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</si>
  <si>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</si>
  <si>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</si>
  <si>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</si>
  <si>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</si>
  <si>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</si>
  <si>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</si>
  <si>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</si>
  <si>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</si>
  <si>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</si>
  <si>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</si>
  <si>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</si>
  <si>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</si>
  <si>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医疗保障管理事务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</si>
  <si>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</si>
  <si>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</si>
  <si>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</si>
  <si>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</si>
  <si>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</si>
  <si>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节能环保支出</t>
  </si>
  <si>
    <t xml:space="preserve">  环境保护管理事务</t>
  </si>
  <si>
    <t xml:space="preserve">    其他环境保护管理事务支出</t>
  </si>
  <si>
    <t xml:space="preserve">  环境监测与监察</t>
  </si>
  <si>
    <t xml:space="preserve">    其他环境监测与监察支出</t>
  </si>
  <si>
    <t xml:space="preserve">  污染防治</t>
  </si>
  <si>
    <t xml:space="preserve">    大气</t>
  </si>
  <si>
    <t xml:space="preserve">    水体</t>
  </si>
  <si>
    <t xml:space="preserve">    固体废弃物与化学品</t>
  </si>
  <si>
    <t xml:space="preserve">    其他污染防治支出</t>
  </si>
  <si>
    <t xml:space="preserve">  自然生态保护</t>
  </si>
  <si>
    <t xml:space="preserve">    生态保护</t>
  </si>
  <si>
    <t xml:space="preserve">    农村环境保护</t>
  </si>
  <si>
    <t xml:space="preserve">    生物及物种资源保护</t>
  </si>
  <si>
    <t xml:space="preserve">    其他自然生态保护支出</t>
  </si>
  <si>
    <t xml:space="preserve">  天然林保护</t>
  </si>
  <si>
    <t xml:space="preserve">    森林管护</t>
  </si>
  <si>
    <t xml:space="preserve">    停伐补助</t>
  </si>
  <si>
    <t xml:space="preserve">  退耕还林还草</t>
  </si>
  <si>
    <t xml:space="preserve">    退耕现金</t>
  </si>
  <si>
    <t xml:space="preserve">    退耕还林工程建设</t>
  </si>
  <si>
    <t xml:space="preserve">  能源节约利用(款)</t>
  </si>
  <si>
    <t xml:space="preserve">    能源节约利用(项)</t>
  </si>
  <si>
    <t xml:space="preserve">  污染减排</t>
  </si>
  <si>
    <t xml:space="preserve">    生态环境监测与信息</t>
  </si>
  <si>
    <t xml:space="preserve">    生态环境执法监察</t>
  </si>
  <si>
    <t xml:space="preserve">    其他污染减排支出</t>
  </si>
  <si>
    <t xml:space="preserve">  可再生能源(款)</t>
  </si>
  <si>
    <t xml:space="preserve">    可再生能源(项)</t>
  </si>
  <si>
    <t xml:space="preserve">  能源管理事务</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</si>
  <si>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</si>
  <si>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</si>
  <si>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</si>
  <si>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</si>
  <si>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</si>
  <si>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</si>
  <si>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市政公用行业市场监管</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</si>
  <si>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</si>
  <si>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</si>
  <si>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</si>
  <si>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</si>
  <si>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</si>
  <si>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</si>
  <si>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</si>
  <si>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</si>
  <si>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</si>
  <si>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</si>
  <si>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</si>
  <si>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</si>
  <si>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</si>
  <si>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</si>
  <si>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</si>
  <si>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</si>
  <si>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</si>
  <si>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</si>
  <si>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</si>
  <si>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行业业务管理</t>
  </si>
  <si>
    <t xml:space="preserve">    防灾救灾</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</si>
  <si>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</si>
  <si>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</si>
  <si>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</si>
  <si>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</si>
  <si>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</si>
  <si>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</si>
  <si>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</si>
  <si>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</si>
  <si>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</si>
  <si>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</si>
  <si>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</si>
  <si>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</si>
  <si>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</si>
  <si>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森林资源管理</t>
  </si>
  <si>
    <t xml:space="preserve">    森林生态效益补偿</t>
  </si>
  <si>
    <t xml:space="preserve">    自然保护区等管理</t>
  </si>
  <si>
    <t xml:space="preserve">    执法与监督</t>
  </si>
  <si>
    <t xml:space="preserve">    产业化管理</t>
  </si>
  <si>
    <t xml:space="preserve">    林业草原防灾减灾</t>
  </si>
  <si>
    <t xml:space="preserve">    国家公园</t>
  </si>
  <si>
    <t xml:space="preserve">    其他林业和草原支出</t>
  </si>
  <si>
    <t xml:space="preserve">  水利</t>
  </si>
  <si>
    <t xml:space="preserve">    水利工程建设</t>
  </si>
  <si>
    <t xml:space="preserve">    水利工程运行与维护</t>
  </si>
  <si>
    <t xml:space="preserve">    水资源节约管理与保护</t>
  </si>
  <si>
    <t xml:space="preserve">    水质监测</t>
  </si>
  <si>
    <t xml:space="preserve">    水文测报</t>
  </si>
  <si>
    <t xml:space="preserve">    防汛</t>
  </si>
  <si>
    <t xml:space="preserve">    农村水利</t>
  </si>
  <si>
    <t xml:space="preserve">    江河湖库水系综合整治</t>
  </si>
  <si>
    <t xml:space="preserve">    大中型水库移民后期扶持专项支出</t>
  </si>
  <si>
    <t xml:space="preserve">    农村人畜饮水</t>
  </si>
  <si>
    <t xml:space="preserve">    其他水利支出</t>
  </si>
  <si>
    <t xml:space="preserve">  扶贫</t>
  </si>
  <si>
    <t xml:space="preserve">    农村基础设施建设</t>
  </si>
  <si>
    <t xml:space="preserve">    生产发展</t>
  </si>
  <si>
    <t xml:space="preserve">    社会发展</t>
  </si>
  <si>
    <t xml:space="preserve">    其他扶贫支出</t>
  </si>
  <si>
    <t xml:space="preserve">  农村综合改革</t>
  </si>
  <si>
    <t xml:space="preserve">    对村级公益事业建设的补助</t>
  </si>
  <si>
    <t xml:space="preserve">    对村级一事一议的补助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</si>
  <si>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</si>
  <si>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</si>
  <si>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</si>
  <si>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</si>
  <si>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</si>
  <si>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农业保险保费补贴</t>
  </si>
  <si>
    <t xml:space="preserve">    创业担保贷款贴息</t>
  </si>
  <si>
    <t xml:space="preserve">    其他普惠金融发展支出</t>
  </si>
  <si>
    <t xml:space="preserve">  目标价格补贴</t>
  </si>
  <si>
    <t xml:space="preserve">    其他目标价格补贴</t>
  </si>
  <si>
    <t xml:space="preserve">  其他农林水支出(款)</t>
  </si>
  <si>
    <t xml:space="preserve">    其他农林水支出(项)</t>
  </si>
  <si>
    <t>交通运输支出</t>
  </si>
  <si>
    <t xml:space="preserve">  公路水路运输</t>
  </si>
  <si>
    <t xml:space="preserve">    公路建设</t>
  </si>
  <si>
    <t xml:space="preserve">    公路养护</t>
  </si>
  <si>
    <t xml:space="preserve">    公路和运输安全</t>
  </si>
  <si>
    <t xml:space="preserve">    公路运输管理</t>
  </si>
  <si>
    <t xml:space="preserve">    水路运输管理支出</t>
  </si>
  <si>
    <t xml:space="preserve">    其他公路水路运输支出</t>
  </si>
  <si>
    <t xml:space="preserve">  成品油价格改革对交通运输的补贴</t>
  </si>
  <si>
    <t xml:space="preserve">    对城市公交的补贴</t>
  </si>
  <si>
    <t xml:space="preserve">    对农村道路客运的补贴</t>
  </si>
  <si>
    <t xml:space="preserve">    对出租车的补贴</t>
  </si>
  <si>
    <t xml:space="preserve">  车辆购置税支出</t>
  </si>
  <si>
    <t xml:space="preserve">    车辆购置税用于公路等基础设施建设支出</t>
  </si>
  <si>
    <t xml:space="preserve">  其他交通运输支出(款)</t>
  </si>
  <si>
    <t xml:space="preserve">    公共交通运营补助</t>
  </si>
  <si>
    <t xml:space="preserve">    其他交通运输支出(项)</t>
  </si>
  <si>
    <t>资源勘探工业信息等支出</t>
  </si>
  <si>
    <t xml:space="preserve">  制造业</t>
  </si>
  <si>
    <t xml:space="preserve">    其他制造业支出</t>
  </si>
  <si>
    <t xml:space="preserve">  支持中小企业发展和管理支出</t>
  </si>
  <si>
    <t xml:space="preserve">    中小企业发展专项</t>
  </si>
  <si>
    <t xml:space="preserve">    其他支持中小企业发展和管理支出</t>
  </si>
  <si>
    <t xml:space="preserve">  其他资源勘探工业信息等支出(款)</t>
  </si>
  <si>
    <t xml:space="preserve">    其他资源勘探工业信息等支出(项)</t>
  </si>
  <si>
    <t>商业服务业等支出</t>
  </si>
  <si>
    <t xml:space="preserve">  商业流通事务</t>
  </si>
  <si>
    <t xml:space="preserve">    民贸民品贷款贴息</t>
  </si>
  <si>
    <t xml:space="preserve">    其他商业流通事务支出</t>
  </si>
  <si>
    <t xml:space="preserve">  涉外发展服务支出</t>
  </si>
  <si>
    <t xml:space="preserve">    其他涉外发展服务支出</t>
  </si>
  <si>
    <t xml:space="preserve">  其他商业服务业等支出(款)</t>
  </si>
  <si>
    <t xml:space="preserve">    其他商业服务业等支出(项)</t>
  </si>
  <si>
    <t>金融支出</t>
  </si>
  <si>
    <t xml:space="preserve">  金融部门行政支出</t>
  </si>
  <si>
    <t xml:space="preserve">    金融部门其他行政支出</t>
  </si>
  <si>
    <t xml:space="preserve">  金融部门监管支出</t>
  </si>
  <si>
    <t xml:space="preserve">    金融部门其他监管支出</t>
  </si>
  <si>
    <t xml:space="preserve">  金融发展支出</t>
  </si>
  <si>
    <t xml:space="preserve">    其他金融发展支出</t>
  </si>
  <si>
    <t>自然资源海洋气象等支出</t>
  </si>
  <si>
    <t xml:space="preserve">  自然资源事务</t>
  </si>
  <si>
    <t xml:space="preserve">    自然资源利用与保护</t>
  </si>
  <si>
    <t xml:space="preserve">    自然资源调查与确权登记</t>
  </si>
  <si>
    <t xml:space="preserve">    基础测绘与地理信息监管</t>
  </si>
  <si>
    <t xml:space="preserve">    其他自然资源事务支出</t>
  </si>
  <si>
    <t xml:space="preserve">  气象事务</t>
  </si>
  <si>
    <t xml:space="preserve">    气象服务</t>
  </si>
  <si>
    <t xml:space="preserve">    气象装备保障维护</t>
  </si>
  <si>
    <t xml:space="preserve">    其他气象事务支出</t>
  </si>
  <si>
    <t>住房保障支出</t>
  </si>
  <si>
    <t xml:space="preserve">  保障性安居工程支出</t>
  </si>
  <si>
    <t xml:space="preserve">    廉租住房</t>
  </si>
  <si>
    <t xml:space="preserve">    棚户区改造</t>
  </si>
  <si>
    <t xml:space="preserve">    农村危房改造</t>
  </si>
  <si>
    <t xml:space="preserve">    公共租赁住房</t>
  </si>
  <si>
    <t xml:space="preserve">    老旧小区改造</t>
  </si>
  <si>
    <t xml:space="preserve">    其他保障性安居工程支出</t>
  </si>
  <si>
    <t xml:space="preserve">  住房改革支出</t>
  </si>
  <si>
    <t xml:space="preserve">    提租补贴</t>
  </si>
  <si>
    <t xml:space="preserve">  城乡社区住宅</t>
  </si>
  <si>
    <t xml:space="preserve">    其他城乡社区住宅支出</t>
  </si>
  <si>
    <t>粮油物资储备支出</t>
  </si>
  <si>
    <t xml:space="preserve">  粮油物资事务</t>
  </si>
  <si>
    <t xml:space="preserve">    粮食风险基金</t>
  </si>
  <si>
    <t xml:space="preserve">    其他粮油物资事务支出</t>
  </si>
  <si>
    <t xml:space="preserve">  粮油储备</t>
  </si>
  <si>
    <t xml:space="preserve">    其他粮油储备支出</t>
  </si>
  <si>
    <t xml:space="preserve">  重要商品储备</t>
  </si>
  <si>
    <t xml:space="preserve">    应急物资储备</t>
  </si>
  <si>
    <t>灾害防治及应急管理支出</t>
  </si>
  <si>
    <t xml:space="preserve">  应急管理事务</t>
  </si>
  <si>
    <t xml:space="preserve">    安全监管</t>
  </si>
  <si>
    <t xml:space="preserve">    应急救援</t>
  </si>
  <si>
    <t xml:space="preserve">    其他应急管理支出</t>
  </si>
  <si>
    <t xml:space="preserve">  消防事务</t>
  </si>
  <si>
    <t xml:space="preserve">    其他消防事务支出</t>
  </si>
  <si>
    <t xml:space="preserve">  地震事务</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</si>
  <si>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</si>
  <si>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</si>
  <si>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</si>
  <si>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</si>
  <si>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</si>
  <si>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</si>
  <si>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中央自然灾害生活补助</t>
  </si>
  <si>
    <t xml:space="preserve">    地方自然灾害生活补助</t>
  </si>
  <si>
    <t xml:space="preserve">    自然灾害救灾补助</t>
  </si>
  <si>
    <t xml:space="preserve">    自然灾害灾后重建补助</t>
  </si>
  <si>
    <t xml:space="preserve">  其他灾害防治及应急管理支出(款)</t>
  </si>
  <si>
    <t xml:space="preserve">    其他灾害防治及应急管理支出(项)</t>
  </si>
  <si>
    <t>其他支出(类)</t>
  </si>
  <si>
    <t xml:space="preserve">  其他支出(款)</t>
  </si>
  <si>
    <t xml:space="preserve">    其他支出(项)</t>
  </si>
  <si>
    <t>债务付息支出</t>
  </si>
  <si>
    <t xml:space="preserve">  地方政府一般债务付息支出</t>
  </si>
  <si>
    <t xml:space="preserve">    地方政府一般债券付息支出</t>
  </si>
  <si>
    <t>附表五：</t>
  </si>
  <si>
    <t>城步县本级2021年一般公共预算收入决算总表</t>
  </si>
  <si>
    <t>附表六：</t>
  </si>
  <si>
    <t>城步县本级2021年一般公共预算收入决算明细表</t>
  </si>
  <si>
    <t>附表七：</t>
  </si>
  <si>
    <t xml:space="preserve">城步县本级2021年一般公共预算支出决算总表 </t>
  </si>
  <si>
    <t>附表八:</t>
  </si>
  <si>
    <t>城步县2021年本级一般公共预算支出决算功能分类明细表</t>
  </si>
  <si>
    <t>附表九：</t>
  </si>
  <si>
    <t>城步县本级2021年一般公共预算基本支出决算经济分类明细表</t>
  </si>
  <si>
    <t>单位:万元</t>
  </si>
  <si>
    <t>2021年决算数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</si>
  <si>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</si>
  <si>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</si>
  <si>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</si>
  <si>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</si>
  <si>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</si>
  <si>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</si>
  <si>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</si>
  <si>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</si>
  <si>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</si>
  <si>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</si>
  <si>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</si>
  <si>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</si>
  <si>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</si>
  <si>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</si>
  <si>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</si>
  <si>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</si>
  <si>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</si>
  <si>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</si>
  <si>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</si>
  <si>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</si>
  <si>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</si>
  <si>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</si>
  <si>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</si>
  <si>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</si>
  <si>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</si>
  <si>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</si>
  <si>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</si>
  <si>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</si>
  <si>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</si>
  <si>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</si>
  <si>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</si>
  <si>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</si>
  <si>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</si>
  <si>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</si>
  <si>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</si>
  <si>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</si>
  <si>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</si>
  <si>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</si>
  <si>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对企业资本性支出(二)</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</si>
  <si>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</si>
  <si>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</si>
  <si>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</si>
  <si>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</si>
  <si>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</si>
  <si>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</si>
  <si>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</si>
  <si>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</si>
  <si>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补充全国社会保障基金</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</si>
  <si>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</si>
  <si>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</si>
  <si>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</si>
  <si>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</si>
  <si>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</si>
  <si>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</si>
  <si>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</si>
  <si>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</si>
  <si>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</si>
  <si>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其他支出</t>
  </si>
  <si>
    <t xml:space="preserve">  赠与</t>
  </si>
  <si>
    <t xml:space="preserve">  国家赔偿费用支出</t>
  </si>
  <si>
    <t xml:space="preserve">  对民间非营利组织和群众性自治组织补贴</t>
  </si>
  <si>
    <t xml:space="preserve">  其他支出</t>
  </si>
  <si>
    <t>附表十：</t>
  </si>
  <si>
    <t>城步县2021年一般公共财政收支决算平衡表</t>
  </si>
  <si>
    <t>决 算 数</t>
  </si>
  <si>
    <t>一般公共预算收入</t>
  </si>
  <si>
    <t>上级补助收入</t>
  </si>
  <si>
    <t>上解上级支出</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</si>
  <si>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</si>
  <si>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</si>
  <si>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</si>
  <si>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</si>
  <si>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</si>
  <si>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</si>
  <si>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</si>
  <si>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</si>
  <si>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</si>
  <si>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</si>
  <si>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</si>
  <si>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</si>
  <si>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</si>
  <si>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</si>
  <si>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</si>
  <si>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</si>
  <si>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</si>
  <si>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</si>
  <si>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贫困地区转移支付收入</t>
  </si>
  <si>
    <t xml:space="preserve">    一般公共服务共同财政事权转移支付收入  </t>
  </si>
  <si>
    <t xml:space="preserve">    外交共同财政事权转移支付收入  </t>
  </si>
  <si>
    <t xml:space="preserve">    国防共同财政事权转移支付收入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</si>
  <si>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</si>
  <si>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</si>
  <si>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</si>
  <si>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</si>
  <si>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</si>
  <si>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</si>
  <si>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</si>
  <si>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城乡社区共同财政事权转移支付收入  </t>
  </si>
  <si>
    <t xml:space="preserve">    农林水共同财政事权转移支付收入  </t>
  </si>
  <si>
    <t xml:space="preserve">    交通运输共同财政事权转移支付收入  </t>
  </si>
  <si>
    <t xml:space="preserve">    资源勘探工业信息等共同财政事权转移支付收入  </t>
  </si>
  <si>
    <t xml:space="preserve">    商业服务业等共同财政事权转移支付收入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</si>
  <si>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</si>
  <si>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</si>
  <si>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</si>
  <si>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</si>
  <si>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</si>
  <si>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  </t>
  </si>
  <si>
    <t xml:space="preserve">    其他一般性转移支付收入</t>
  </si>
  <si>
    <t>上年结余</t>
  </si>
  <si>
    <t xml:space="preserve">调入资金   </t>
  </si>
  <si>
    <t xml:space="preserve">  从政府性基金预算调入</t>
  </si>
  <si>
    <t xml:space="preserve">  从国有资本经营预算调入</t>
  </si>
  <si>
    <t xml:space="preserve">  从其他资金调入</t>
  </si>
  <si>
    <t>债务转贷收入</t>
  </si>
  <si>
    <t>债务还本支出</t>
  </si>
  <si>
    <t xml:space="preserve">  地方政府一般债务转贷收入</t>
  </si>
  <si>
    <t xml:space="preserve">  地方政府一般债务还本支出</t>
  </si>
  <si>
    <t xml:space="preserve">    地方政府一般债券转贷收入</t>
  </si>
  <si>
    <t xml:space="preserve">    地方政府一般债券还本支出</t>
  </si>
  <si>
    <t xml:space="preserve">    地方政府向外国政府借款转贷收入</t>
  </si>
  <si>
    <t>安排预算稳定调节基金</t>
  </si>
  <si>
    <t xml:space="preserve">    地方政府向国际组织借款转贷收入</t>
  </si>
  <si>
    <t>年终结余</t>
  </si>
  <si>
    <t xml:space="preserve">    地方政府其他一般债务转贷收入</t>
  </si>
  <si>
    <t>减:结转下年的支出</t>
  </si>
  <si>
    <t>净结余</t>
  </si>
  <si>
    <t>附表十一:</t>
  </si>
  <si>
    <t>城步县2021年一般公共预算对下税收返还和转移支付决算分项目表</t>
  </si>
  <si>
    <t>项  目</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</si>
  <si>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</si>
  <si>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</si>
  <si>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</si>
  <si>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</si>
  <si>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</si>
  <si>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</si>
  <si>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</si>
  <si>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</si>
  <si>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</si>
  <si>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</si>
  <si>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</si>
  <si>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</si>
  <si>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</si>
  <si>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</si>
  <si>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</si>
  <si>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</si>
  <si>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</si>
  <si>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</si>
  <si>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</si>
  <si>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</si>
  <si>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</si>
  <si>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附表十二:</t>
  </si>
  <si>
    <t>城步县2021年一般公共预算对下税收返还和转移支付决算分地区表</t>
  </si>
  <si>
    <t>附表十三:</t>
  </si>
  <si>
    <t>城步县2021年“三公”经费决算情况表</t>
  </si>
  <si>
    <t>2021年预算数</t>
  </si>
  <si>
    <t>占预算%</t>
  </si>
  <si>
    <t>合计</t>
  </si>
  <si>
    <t>因公出国（境）支出</t>
  </si>
  <si>
    <t>公务用车支出</t>
  </si>
  <si>
    <t>.</t>
  </si>
  <si>
    <t>公务用车购置支出</t>
  </si>
  <si>
    <t>公务用车运行维护支出</t>
  </si>
  <si>
    <t>公务接待支出</t>
  </si>
  <si>
    <t xml:space="preserve">备注：城步县2021年“三公”经费年初预算为1364万元，2021年决算数为1118.48万元，决算数占预算数的82%。其中：因公出国（境）支出年初预算0万元，决算数0万元；公务用车购置支出预算数150万元，决算数58.36万元，决算数占预算数的38.91%；公务用车运行维护费预算数488万元，决算数554.37万元，决算数占预算数的113.6%；公务接待支出预算数726万元，决算数505.75万元，决算数占预算的69.66%。
</t>
  </si>
  <si>
    <t>附表十四:</t>
  </si>
  <si>
    <t>城步县2021年政府性基金收入决算表</t>
  </si>
  <si>
    <t>项目名称</t>
  </si>
  <si>
    <t>政府性基金收入</t>
  </si>
  <si>
    <t>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</si>
  <si>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</si>
  <si>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</si>
  <si>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</si>
  <si>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</si>
  <si>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</si>
  <si>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国有土地收益基金收入</t>
  </si>
  <si>
    <t>农业土地开发资金收入</t>
  </si>
  <si>
    <t>城市基础设施配套费收入</t>
  </si>
  <si>
    <t>污水处理费收入</t>
  </si>
  <si>
    <t>附表十五：</t>
  </si>
  <si>
    <t>城步县2021年政府性基金支出决算表</t>
  </si>
  <si>
    <t>政府性基金预算支出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</si>
  <si>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</si>
  <si>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</si>
  <si>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</si>
  <si>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</si>
  <si>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</si>
  <si>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</si>
  <si>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</si>
  <si>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</si>
  <si>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</si>
  <si>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</si>
  <si>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</si>
  <si>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</si>
  <si>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</si>
  <si>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</si>
  <si>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</si>
  <si>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</si>
  <si>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</si>
  <si>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</si>
  <si>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其他国有土地使用权出让收入安排的支出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</si>
  <si>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</si>
  <si>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</si>
  <si>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</si>
  <si>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</si>
  <si>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</si>
  <si>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</si>
  <si>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</si>
  <si>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</si>
  <si>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</si>
  <si>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</si>
  <si>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</si>
  <si>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</si>
  <si>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</si>
  <si>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</si>
  <si>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</si>
  <si>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抗疫特别国债财务基金支出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</si>
  <si>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</si>
  <si>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</si>
  <si>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</si>
  <si>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</si>
  <si>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</si>
  <si>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</si>
  <si>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</si>
  <si>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</si>
  <si>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用于扶贫的彩票公益金支出</t>
  </si>
  <si>
    <t xml:space="preserve">    用于法律援助的彩票公益金支出</t>
  </si>
  <si>
    <t xml:space="preserve">    用于城乡医疗救助的彩票公益金支出</t>
  </si>
  <si>
    <t xml:space="preserve">    用于其他社会公益事业的彩票公益金支出</t>
  </si>
  <si>
    <t xml:space="preserve">  地方政府专项债务付息支出</t>
  </si>
  <si>
    <t xml:space="preserve">    海南省高等级公路车辆通行附加费债务付息支出</t>
  </si>
  <si>
    <t xml:space="preserve">    港口建设费债务付息支出</t>
  </si>
  <si>
    <t xml:space="preserve">    国家电影事业发展专项资金债务付息支出</t>
  </si>
  <si>
    <t xml:space="preserve">    国有土地使用权出让金债务付息支出</t>
  </si>
  <si>
    <t>附表十六:</t>
  </si>
  <si>
    <t>城步县本级2021年政府性基金收入决算表</t>
  </si>
  <si>
    <t>附表十七：</t>
  </si>
  <si>
    <t>城步县本级2021年政府性基金支出决算表</t>
  </si>
  <si>
    <t>附表十八;</t>
  </si>
  <si>
    <t>城步县2021年政府性基金转移支付预算分项目表</t>
  </si>
  <si>
    <t>政府性基金预算收入</t>
  </si>
  <si>
    <t>政府性基金预算上级补助收入</t>
  </si>
  <si>
    <t>政府性基金预算补助下级支出</t>
  </si>
  <si>
    <t xml:space="preserve">  政府性基金转移支付收入</t>
  </si>
  <si>
    <t xml:space="preserve">  政府性基金转移支付支出</t>
  </si>
  <si>
    <t>政府性基金预算下级上解收入</t>
  </si>
  <si>
    <t>政府性基金预算上解上级支出</t>
  </si>
  <si>
    <t>待偿债置换专项债券上年结余</t>
  </si>
  <si>
    <t>政府性基金预算上年结余</t>
  </si>
  <si>
    <t>政府性基金预算调入资金</t>
  </si>
  <si>
    <t>政府性基金预算调出资金</t>
  </si>
  <si>
    <t xml:space="preserve">  一般公共预算调入</t>
  </si>
  <si>
    <t xml:space="preserve">  其他调入资金</t>
  </si>
  <si>
    <t>债务收入</t>
  </si>
  <si>
    <t xml:space="preserve">  地方政府债务收入</t>
  </si>
  <si>
    <t xml:space="preserve">  地方政府专项债务还本支出</t>
  </si>
  <si>
    <t xml:space="preserve">    专项债务收入</t>
  </si>
  <si>
    <t xml:space="preserve">  抗疫特别国债还本支出</t>
  </si>
  <si>
    <t>债务转贷支出</t>
  </si>
  <si>
    <t xml:space="preserve">  地方政府专项债务转贷收入</t>
  </si>
  <si>
    <t>政府性基金预算省补助计划单列市收入</t>
  </si>
  <si>
    <t>政府性基金预算省补助计划单列市支出</t>
  </si>
  <si>
    <t>政府性基金预算计划单列市上解省收入</t>
  </si>
  <si>
    <t>政府性基金预算计划单列市上解省支出</t>
  </si>
  <si>
    <t>待偿债置换专项债券结余</t>
  </si>
  <si>
    <t>政府性基金预算年终结余</t>
  </si>
  <si>
    <t>收　　入　　总　　计　</t>
  </si>
  <si>
    <t>支　　出　　总　　计　</t>
  </si>
  <si>
    <t>附表十九;</t>
  </si>
  <si>
    <t>城步县2021年政府性基金转移支付预算分地区表</t>
  </si>
  <si>
    <t>附表二十：</t>
  </si>
  <si>
    <t>城步县2021年社会保险基金收入决算表</t>
  </si>
  <si>
    <t>项    目</t>
  </si>
  <si>
    <t>企业职工基本养老保险基金</t>
  </si>
  <si>
    <t>城乡居民基本养老保险基金</t>
  </si>
  <si>
    <t>机关事业单位基本养老保险基金</t>
  </si>
  <si>
    <t>职工基本医疗保险(含生育保险)基金</t>
  </si>
  <si>
    <t>城乡居民基本医疗保险基金</t>
  </si>
  <si>
    <t>工伤保险基金</t>
  </si>
  <si>
    <t>失业保险基金</t>
  </si>
  <si>
    <t>一、收入</t>
  </si>
  <si>
    <t xml:space="preserve">   其中:社会保险费收入</t>
  </si>
  <si>
    <t xml:space="preserve">        财政补贴收入</t>
  </si>
  <si>
    <t xml:space="preserve">        利息收入</t>
  </si>
  <si>
    <t xml:space="preserve">        委托投资收益</t>
  </si>
  <si>
    <t xml:space="preserve">        转移收入</t>
  </si>
  <si>
    <t xml:space="preserve">        其他收入</t>
  </si>
  <si>
    <t xml:space="preserve">        中央调剂资金收入</t>
  </si>
  <si>
    <t>二、上年结余</t>
  </si>
  <si>
    <t>三、社会保险基金收入总计</t>
  </si>
  <si>
    <t xml:space="preserve">   说明：转移收入和支出是指企业职工基本养老保险和职工基本医疗保险跨统筹地区流动而划入或转出的基本养老保险基金和医疗保险个人账户基金，以及领取失业保险待遇人员跨地区统筹转移而划入或转出的失业保险基金。以及领取失业保险待遇人员跨统筹地区转移而划入或转出的失业保险基金。 </t>
  </si>
  <si>
    <t xml:space="preserve"> 附表二十一：</t>
  </si>
  <si>
    <t>城步县2021年社会保险基金支出决算总表</t>
  </si>
  <si>
    <t>一、支出</t>
  </si>
  <si>
    <t xml:space="preserve">   其中:社会保险待遇支出</t>
  </si>
  <si>
    <t xml:space="preserve">        转移支出</t>
  </si>
  <si>
    <t xml:space="preserve">        其他支出</t>
  </si>
  <si>
    <t xml:space="preserve">        中央调剂资金支出</t>
  </si>
  <si>
    <t>二、本年收支结余</t>
  </si>
  <si>
    <t>三、年末滚存结余</t>
  </si>
  <si>
    <t xml:space="preserve">    说明：转移收入和支出是指企业职工基本养老保险和职工基本医疗保险跨统筹地区流动而划入或转出的基本养老保险基金和医疗保险个人账户基金，以及领取失业保险待遇人员跨地区统筹转移而划入或转出的失业保险基金。以及领取失业保险待遇人员跨统筹地区转移而划入或转出的失业保险基金。 </t>
  </si>
  <si>
    <t>附表二十二：</t>
  </si>
  <si>
    <t>城步县本级2021年社会保险基金收入决算表</t>
  </si>
  <si>
    <t xml:space="preserve"> 附表二十三：</t>
  </si>
  <si>
    <t>城步县本级2021年社会保险基金支出决算总表</t>
  </si>
  <si>
    <t>附表二十四:</t>
  </si>
  <si>
    <r>
      <rPr>
        <b/>
        <sz val="18"/>
        <rFont val="宋体"/>
        <charset val="134"/>
      </rPr>
      <t>城步县</t>
    </r>
    <r>
      <rPr>
        <b/>
        <sz val="18"/>
        <rFont val="Times New Roman"/>
        <charset val="134"/>
      </rPr>
      <t>2021</t>
    </r>
    <r>
      <rPr>
        <b/>
        <sz val="18"/>
        <rFont val="宋体"/>
        <charset val="134"/>
      </rPr>
      <t>年国有资本经营收入决算表</t>
    </r>
  </si>
  <si>
    <r>
      <rPr>
        <sz val="10"/>
        <rFont val="宋体"/>
        <charset val="134"/>
      </rPr>
      <t>收</t>
    </r>
    <r>
      <rPr>
        <sz val="10"/>
        <rFont val="Times New Roman"/>
        <charset val="0"/>
      </rPr>
      <t xml:space="preserve">  </t>
    </r>
    <r>
      <rPr>
        <sz val="10"/>
        <rFont val="宋体"/>
        <charset val="134"/>
      </rPr>
      <t>入</t>
    </r>
  </si>
  <si>
    <r>
      <rPr>
        <sz val="10"/>
        <rFont val="宋体"/>
        <charset val="134"/>
      </rPr>
      <t>金额</t>
    </r>
  </si>
  <si>
    <t>一、利润收入</t>
  </si>
  <si>
    <r>
      <rPr>
        <sz val="10"/>
        <rFont val="Times New Roman"/>
        <charset val="0"/>
      </rPr>
      <t xml:space="preserve">         </t>
    </r>
    <r>
      <rPr>
        <sz val="10"/>
        <rFont val="宋体"/>
        <charset val="134"/>
      </rPr>
      <t>有色冶金采掘企业利润收入</t>
    </r>
  </si>
  <si>
    <t xml:space="preserve">    投资服务企业利润收入</t>
  </si>
  <si>
    <t>二、股利、利息收入</t>
  </si>
  <si>
    <t xml:space="preserve">    金融企业股利、股息收入</t>
  </si>
  <si>
    <t>三、产权转让收入</t>
  </si>
  <si>
    <t>四、清算收入</t>
  </si>
  <si>
    <r>
      <rPr>
        <sz val="10"/>
        <rFont val="宋体"/>
        <charset val="134"/>
      </rPr>
      <t>本年收入合计</t>
    </r>
  </si>
  <si>
    <r>
      <rPr>
        <b/>
        <sz val="10"/>
        <rFont val="宋体"/>
        <charset val="134"/>
      </rPr>
      <t>收入总计</t>
    </r>
  </si>
  <si>
    <t>注:2021年我县本级无国有资本经营收入，上级补助收入6万元。</t>
  </si>
  <si>
    <t>附表二十五:</t>
  </si>
  <si>
    <r>
      <rPr>
        <b/>
        <sz val="18"/>
        <rFont val="宋体"/>
        <charset val="134"/>
      </rPr>
      <t>城步县</t>
    </r>
    <r>
      <rPr>
        <b/>
        <sz val="18"/>
        <rFont val="Times New Roman"/>
        <charset val="134"/>
      </rPr>
      <t>2021</t>
    </r>
    <r>
      <rPr>
        <b/>
        <sz val="18"/>
        <rFont val="宋体"/>
        <charset val="134"/>
      </rPr>
      <t>年国有资本经营支出决算表</t>
    </r>
  </si>
  <si>
    <r>
      <rPr>
        <sz val="10"/>
        <rFont val="宋体"/>
        <charset val="134"/>
      </rPr>
      <t>支</t>
    </r>
    <r>
      <rPr>
        <sz val="10"/>
        <rFont val="Times New Roman"/>
        <charset val="0"/>
      </rPr>
      <t xml:space="preserve">  </t>
    </r>
    <r>
      <rPr>
        <sz val="10"/>
        <rFont val="宋体"/>
        <charset val="134"/>
      </rPr>
      <t>出</t>
    </r>
  </si>
  <si>
    <t>金额</t>
  </si>
  <si>
    <t>一、解决历史遗留问题及改革成本支出</t>
  </si>
  <si>
    <t>二、国有企业资本金注入</t>
  </si>
  <si>
    <t xml:space="preserve">     公益性设施投资支出</t>
  </si>
  <si>
    <t xml:space="preserve">     支持科技进步支出</t>
  </si>
  <si>
    <t>三、国有企业政策性补贴</t>
  </si>
  <si>
    <t>四、金融国有资本经营预算支出</t>
  </si>
  <si>
    <t>五、其他国有资本经营预算支出</t>
  </si>
  <si>
    <t>本年支出合计</t>
  </si>
  <si>
    <r>
      <rPr>
        <sz val="10"/>
        <rFont val="Times New Roman"/>
        <charset val="0"/>
      </rPr>
      <t xml:space="preserve">    </t>
    </r>
    <r>
      <rPr>
        <sz val="10"/>
        <rFont val="宋体"/>
        <charset val="134"/>
      </rPr>
      <t>调出资金</t>
    </r>
  </si>
  <si>
    <t>支出总计</t>
  </si>
  <si>
    <t>附表二十三:</t>
  </si>
  <si>
    <t>附表二十六:</t>
  </si>
  <si>
    <r>
      <rPr>
        <b/>
        <sz val="18"/>
        <rFont val="宋体"/>
        <charset val="134"/>
      </rPr>
      <t>隆回县</t>
    </r>
    <r>
      <rPr>
        <b/>
        <sz val="18"/>
        <rFont val="宋体"/>
        <charset val="134"/>
      </rPr>
      <t>本级</t>
    </r>
    <r>
      <rPr>
        <b/>
        <sz val="18"/>
        <rFont val="Times New Roman"/>
        <charset val="0"/>
      </rPr>
      <t>2018</t>
    </r>
    <r>
      <rPr>
        <b/>
        <sz val="18"/>
        <rFont val="宋体"/>
        <charset val="134"/>
      </rPr>
      <t>年国有资本经营收入决算表</t>
    </r>
  </si>
  <si>
    <r>
      <rPr>
        <b/>
        <sz val="18"/>
        <rFont val="宋体"/>
        <charset val="134"/>
      </rPr>
      <t>城步县本级</t>
    </r>
    <r>
      <rPr>
        <b/>
        <sz val="18"/>
        <rFont val="Times New Roman"/>
        <charset val="134"/>
      </rPr>
      <t>2021</t>
    </r>
    <r>
      <rPr>
        <b/>
        <sz val="18"/>
        <rFont val="宋体"/>
        <charset val="134"/>
      </rPr>
      <t>年国有资本经营收入决算表</t>
    </r>
  </si>
  <si>
    <r>
      <rPr>
        <sz val="10"/>
        <rFont val="宋体"/>
        <charset val="134"/>
      </rPr>
      <t>注:201</t>
    </r>
    <r>
      <rPr>
        <sz val="10"/>
        <rFont val="宋体"/>
        <charset val="134"/>
      </rPr>
      <t>8</t>
    </r>
    <r>
      <rPr>
        <sz val="10"/>
        <rFont val="宋体"/>
        <charset val="134"/>
      </rPr>
      <t>年没有国有资本经营收入</t>
    </r>
  </si>
  <si>
    <t>附表二十七:</t>
  </si>
  <si>
    <r>
      <rPr>
        <b/>
        <sz val="18"/>
        <rFont val="宋体"/>
        <charset val="134"/>
      </rPr>
      <t>城步县本级</t>
    </r>
    <r>
      <rPr>
        <b/>
        <sz val="18"/>
        <rFont val="Times New Roman"/>
        <charset val="134"/>
      </rPr>
      <t>2021</t>
    </r>
    <r>
      <rPr>
        <b/>
        <sz val="18"/>
        <rFont val="宋体"/>
        <charset val="134"/>
      </rPr>
      <t>年国有资本经营支出决算表</t>
    </r>
  </si>
  <si>
    <t>附表二十八:</t>
  </si>
  <si>
    <t xml:space="preserve">城步县2021年国有资本经营预算对下安排转移支付表 </t>
  </si>
  <si>
    <t>注:2021年我县无国有资本经营预算对下安排转移支付。</t>
  </si>
  <si>
    <t>附表二十九:</t>
  </si>
  <si>
    <r>
      <rPr>
        <b/>
        <sz val="18"/>
        <rFont val="宋体"/>
        <charset val="134"/>
      </rPr>
      <t>城步县</t>
    </r>
    <r>
      <rPr>
        <b/>
        <sz val="18"/>
        <rFont val="Times New Roman"/>
        <charset val="0"/>
      </rPr>
      <t>2021</t>
    </r>
    <r>
      <rPr>
        <b/>
        <sz val="18"/>
        <rFont val="宋体"/>
        <charset val="134"/>
      </rPr>
      <t>年政府一般债务限额和余额情况表</t>
    </r>
  </si>
  <si>
    <t>单位：亿元</t>
  </si>
  <si>
    <t>地区</t>
  </si>
  <si>
    <t>地方政府债务限额</t>
  </si>
  <si>
    <t>地方政府债务余额</t>
  </si>
  <si>
    <t>一般债务</t>
  </si>
  <si>
    <t>城步县</t>
  </si>
  <si>
    <t>附表三十:</t>
  </si>
  <si>
    <r>
      <rPr>
        <b/>
        <sz val="18"/>
        <rFont val="宋体"/>
        <charset val="134"/>
      </rPr>
      <t>城步县</t>
    </r>
    <r>
      <rPr>
        <b/>
        <sz val="18"/>
        <rFont val="Times New Roman"/>
        <charset val="0"/>
      </rPr>
      <t>2021</t>
    </r>
    <r>
      <rPr>
        <b/>
        <sz val="18"/>
        <rFont val="宋体"/>
        <charset val="134"/>
      </rPr>
      <t>年政府专项债务限额和余额情况表</t>
    </r>
  </si>
  <si>
    <t>专项债务</t>
  </si>
  <si>
    <t>DEBT_T_XXGK_ZQSY</t>
  </si>
  <si>
    <t xml:space="preserve"> AND T.AD_CODE_GK=430529 AND T.SET_YEAR_GK=2021</t>
  </si>
  <si>
    <t>AD_CODE_GK#430529</t>
  </si>
  <si>
    <t>AD_CODE#430529</t>
  </si>
  <si>
    <t>AD_NAME#430529 城步苗族自治县</t>
  </si>
  <si>
    <t>SET_YEAR_GK#2021</t>
  </si>
  <si>
    <t>SET_YEAR#2020</t>
  </si>
  <si>
    <t>XM_NAME#</t>
  </si>
  <si>
    <t>XM_CODE#</t>
  </si>
  <si>
    <t>XMLX_NAME#</t>
  </si>
  <si>
    <t>ZGBM_NAME#</t>
  </si>
  <si>
    <t>AG_NAME#</t>
  </si>
  <si>
    <t>ZWLB_NAME#</t>
  </si>
  <si>
    <t>ZQGM_AMT#</t>
  </si>
  <si>
    <t>FX_DATE#</t>
  </si>
  <si>
    <t>XM_ID#</t>
  </si>
  <si>
    <t>XMLX_ID#</t>
  </si>
  <si>
    <t>ZGBM_CODE#</t>
  </si>
  <si>
    <t>AG_CODE#</t>
  </si>
  <si>
    <t>ZWLB_ID#</t>
  </si>
  <si>
    <t>附表三十一:</t>
  </si>
  <si>
    <t>城步县2021年地方政府债券使用情况表</t>
  </si>
  <si>
    <t>项目编号</t>
  </si>
  <si>
    <t>项目领域</t>
  </si>
  <si>
    <t>项目主管部门</t>
  </si>
  <si>
    <t>项目实施单位</t>
  </si>
  <si>
    <t>债券性质</t>
  </si>
  <si>
    <t>债券规模</t>
  </si>
  <si>
    <t>发行时间（年/月）</t>
  </si>
  <si>
    <t>VALID#</t>
  </si>
  <si>
    <t>城东路-石板桥棚户区（石板桥至城步一中段）雨水污水管网系统及道路改造建设工程</t>
  </si>
  <si>
    <t>P19430529-0023</t>
  </si>
  <si>
    <t>地下管廊</t>
  </si>
  <si>
    <t>建设</t>
  </si>
  <si>
    <t>城步苗族自治县住房和城乡建设局</t>
  </si>
  <si>
    <t>一般债券</t>
  </si>
  <si>
    <t>2021-06</t>
  </si>
  <si>
    <t>A11C4EB9D11D4047E0534209680ABF08</t>
  </si>
  <si>
    <t>0705</t>
  </si>
  <si>
    <t>326</t>
  </si>
  <si>
    <t>326002</t>
  </si>
  <si>
    <t>020299</t>
  </si>
  <si>
    <t>s251/s341城步南山牧场至绥宁古龙岩公路改建工程</t>
  </si>
  <si>
    <t>P17430529-0011</t>
  </si>
  <si>
    <t>农村公路</t>
  </si>
  <si>
    <t>交通</t>
  </si>
  <si>
    <t>城步苗族自治县交通局</t>
  </si>
  <si>
    <t>2021-10</t>
  </si>
  <si>
    <t>县S219线公路（城步段）水毁抢险工程项目</t>
  </si>
  <si>
    <t>P21430529-0016</t>
  </si>
  <si>
    <t>其他</t>
  </si>
  <si>
    <t>财政</t>
  </si>
  <si>
    <t>AC90C06874551230E0534209680AB148</t>
  </si>
  <si>
    <t>0499</t>
  </si>
  <si>
    <t>318</t>
  </si>
  <si>
    <t>318003</t>
  </si>
  <si>
    <t>01</t>
  </si>
  <si>
    <t>农村基础设施维修项目（2017年水毁项目）</t>
  </si>
  <si>
    <t>P21430529-0014</t>
  </si>
  <si>
    <t>9023A3C7C3461D1DE0534209680A1F40</t>
  </si>
  <si>
    <t>0299</t>
  </si>
  <si>
    <t>333</t>
  </si>
  <si>
    <t>333001</t>
  </si>
  <si>
    <t>兴业路道路建设及基础配套</t>
  </si>
  <si>
    <t>P21430529-0001</t>
  </si>
  <si>
    <t>其他公路</t>
  </si>
  <si>
    <t>A158278DCB5B2DD7E0534209680A299E</t>
  </si>
  <si>
    <t>1199</t>
  </si>
  <si>
    <t>420</t>
  </si>
  <si>
    <t>420002</t>
  </si>
  <si>
    <t>荣昌路建设工程</t>
  </si>
  <si>
    <t>P19430529-0007</t>
  </si>
  <si>
    <t>道路</t>
  </si>
  <si>
    <t>8F1D8CE35E441A8DE0534209680A6DAD</t>
  </si>
  <si>
    <t>0801</t>
  </si>
  <si>
    <t>城步苗族自治县抗洪救灾项目边南公路水毁抢险工程</t>
  </si>
  <si>
    <t>P21430529-0013</t>
  </si>
  <si>
    <t>A11D8C226F205C44E0534209680A276A</t>
  </si>
  <si>
    <t>040406</t>
  </si>
  <si>
    <t>农村公路建设工程</t>
  </si>
  <si>
    <t>P16430529-0005</t>
  </si>
  <si>
    <t>城步苗族自治县乡镇污水处理项目</t>
  </si>
  <si>
    <t>P19430529-0024</t>
  </si>
  <si>
    <t>农村污水治理</t>
  </si>
  <si>
    <t>AC9218790A1A5489E0534209680A9193</t>
  </si>
  <si>
    <t>040599</t>
  </si>
  <si>
    <t>城步苗族自治县县城污水处理综合治理项目</t>
  </si>
  <si>
    <t>P16430529-0013</t>
  </si>
  <si>
    <t>污水处理（城镇）</t>
  </si>
  <si>
    <t>其他领域专项债券</t>
  </si>
  <si>
    <t>2021-07</t>
  </si>
  <si>
    <t>7AC2C82AB4256FE4E0534209680A5F30</t>
  </si>
  <si>
    <t>0204</t>
  </si>
  <si>
    <t>348</t>
  </si>
  <si>
    <t>348001</t>
  </si>
  <si>
    <t>2021-11</t>
  </si>
  <si>
    <t>AC9274887A471867E0534209680AF4FB</t>
  </si>
  <si>
    <t>0402</t>
  </si>
  <si>
    <t>324</t>
  </si>
  <si>
    <t>324002</t>
  </si>
  <si>
    <t>城步苗族自治县2018年城镇棚户区（城中村）改造建设项目</t>
  </si>
  <si>
    <t>P19430529-0028</t>
  </si>
  <si>
    <t>棚户区改造</t>
  </si>
  <si>
    <t>棚改专项债券</t>
  </si>
  <si>
    <t>9023A0B980561D21E0534209680A0EAA</t>
  </si>
  <si>
    <t>S251、S341城步南山牧场至绥宁古龙岩公路改建工程</t>
  </si>
  <si>
    <t>P17430529-0003</t>
  </si>
  <si>
    <t>县农村公路建设项目</t>
  </si>
  <si>
    <t>P21430529-0012</t>
  </si>
  <si>
    <t>9BAFB19D7E8F235BE0534209680A491B</t>
  </si>
  <si>
    <t>0999</t>
  </si>
  <si>
    <t>360</t>
  </si>
  <si>
    <t>360046</t>
  </si>
  <si>
    <t>城步苗族自治县白水洞保障性住房建设项目</t>
  </si>
  <si>
    <t>P19430529-0025</t>
  </si>
  <si>
    <t>保障性租赁住房</t>
  </si>
  <si>
    <t>AC968872F6096516E0534209680AE278</t>
  </si>
  <si>
    <t>0799</t>
  </si>
  <si>
    <t>水库除险加固及山塘维修工程</t>
  </si>
  <si>
    <t>P21430529-0015</t>
  </si>
  <si>
    <t>农业</t>
  </si>
  <si>
    <t>城步苗族自治县农业农村水利局</t>
  </si>
  <si>
    <t>9BAF9596E0AC6959E0534209680A8740</t>
  </si>
  <si>
    <t>150199</t>
  </si>
  <si>
    <t>326003</t>
  </si>
  <si>
    <t>城步苗族自治县乡镇卫生院提质改造建设项目</t>
  </si>
  <si>
    <t>P20430529-0012</t>
  </si>
  <si>
    <t>乡镇卫生院</t>
  </si>
  <si>
    <t>卫生</t>
  </si>
  <si>
    <t>城步苗族自治县卫生健康局</t>
  </si>
  <si>
    <t>90244668BAEC1E23E0534209680A56DC</t>
  </si>
  <si>
    <t>1201</t>
  </si>
  <si>
    <t>361</t>
  </si>
  <si>
    <t>361002</t>
  </si>
  <si>
    <t>城步县省级工业园区标准化厂房及配套基础设施建设项目</t>
  </si>
  <si>
    <t>P19430529-0021</t>
  </si>
  <si>
    <t>产业园区基础设施</t>
  </si>
  <si>
    <t>其他部门</t>
  </si>
  <si>
    <t>城步工业集中区</t>
  </si>
  <si>
    <t>注：本表反映上一年度新增地方政府债券资金使用情况，由县级以上地方各级财政部门在同级人民代表大会常务委员会批准决算后二十日内公开。</t>
  </si>
  <si>
    <t>DEBT_T_XXGK_FX_HBFXJS</t>
  </si>
  <si>
    <t>XM_TYPE#</t>
  </si>
  <si>
    <t>AD_BDQ#</t>
  </si>
  <si>
    <t>AD_BJ#</t>
  </si>
  <si>
    <t>ROW_NUM#</t>
  </si>
  <si>
    <t>附表三十二:</t>
  </si>
  <si>
    <t>城步苗族自治县2021年地方政府债务发行及还本付息情况表</t>
  </si>
  <si>
    <t>本地区</t>
  </si>
  <si>
    <t>本级</t>
  </si>
  <si>
    <t>YE_Y2</t>
  </si>
  <si>
    <t>一、2020年末地方政府债务余额</t>
  </si>
  <si>
    <t>YBYE_Y2</t>
  </si>
  <si>
    <t xml:space="preserve">  其中：一般债务</t>
  </si>
  <si>
    <t>ZXYE_Y2</t>
  </si>
  <si>
    <t xml:space="preserve">     专项债务</t>
  </si>
  <si>
    <t>XE_Y2</t>
  </si>
  <si>
    <t>二、2020年地方政府债务限额</t>
  </si>
  <si>
    <t>YBXE_Y2</t>
  </si>
  <si>
    <t>ZXXE_Y2</t>
  </si>
  <si>
    <t>FXYB</t>
  </si>
  <si>
    <t>三、2021年地方政府债务发行决算数</t>
  </si>
  <si>
    <t>FXYB_Y1</t>
  </si>
  <si>
    <t xml:space="preserve">     新增一般债券发行额</t>
  </si>
  <si>
    <t>FXYB_Y1_ZRZ</t>
  </si>
  <si>
    <t xml:space="preserve">     再融资一般债券发行额</t>
  </si>
  <si>
    <t>FXZX_Y1</t>
  </si>
  <si>
    <t xml:space="preserve">     新增专项债券发行额</t>
  </si>
  <si>
    <t>FXZX_Y1_ZRZ</t>
  </si>
  <si>
    <t xml:space="preserve">     再融资专项债券发行额</t>
  </si>
  <si>
    <t>ZHYB_Y1</t>
  </si>
  <si>
    <t xml:space="preserve">     置换一般债券发行额</t>
  </si>
  <si>
    <t>ZHZX_Y1</t>
  </si>
  <si>
    <t xml:space="preserve">     置换专项债券发行额</t>
  </si>
  <si>
    <t xml:space="preserve">     国际金融组织和外国政府贷款</t>
  </si>
  <si>
    <t>HB_Y1</t>
  </si>
  <si>
    <t>四、2021年地方政府债务还本决算数</t>
  </si>
  <si>
    <t>YBHB_Y1</t>
  </si>
  <si>
    <t xml:space="preserve">     一般债务</t>
  </si>
  <si>
    <t>ZXHB_Y1</t>
  </si>
  <si>
    <t>FX_Y1</t>
  </si>
  <si>
    <t>五、2021年地方政府债务付息决算数</t>
  </si>
  <si>
    <t>YBFX_Y1</t>
  </si>
  <si>
    <t>ZXFX_Y1</t>
  </si>
  <si>
    <t>YE_Y1</t>
  </si>
  <si>
    <t>六、2021年末地方政府债务余额决算数</t>
  </si>
  <si>
    <t>YBYE_Y1</t>
  </si>
  <si>
    <t>ZXYE_Y1</t>
  </si>
  <si>
    <t>XE_Y1</t>
  </si>
  <si>
    <t>七、2021年地方政府债务限额</t>
  </si>
  <si>
    <t>YBXE_Y1</t>
  </si>
  <si>
    <t>ZXXE_Y1</t>
  </si>
  <si>
    <t>注：本表由县级以上地方各级财政部门在同级人民代表大会常务委员会批准决算后二十日内公开，反映上一年度本地区、本级地方政府债务限额及余额决算数。</t>
  </si>
  <si>
    <t>附表三十三:</t>
  </si>
  <si>
    <t>城步苗族自治县2021年重大投资安排情况表</t>
  </si>
  <si>
    <t>项目说明</t>
  </si>
  <si>
    <t>2021年专项安排</t>
  </si>
  <si>
    <t>备注</t>
  </si>
  <si>
    <t>合  计</t>
  </si>
  <si>
    <t>旅游产业引导资金</t>
  </si>
  <si>
    <t>园区工业发展资金预安排</t>
  </si>
  <si>
    <t>科技专项（含奶业发展基金300万）</t>
  </si>
  <si>
    <t>公路水毁修复、危桥改造和道路养护等公路建设县级配套资金</t>
  </si>
  <si>
    <t>生态建设支出（含污水处理费1504万元，垃圾无害化运营费400万元，垃圾清扫清运和环卫经费1413万元，小水电站清理整改退出2000万元。）</t>
  </si>
  <si>
    <t>农业综合开发支出</t>
  </si>
  <si>
    <t>城市建设支出</t>
  </si>
  <si>
    <t>重点项目工程款</t>
  </si>
  <si>
    <t>人民医院整体搬迁二次装修经费</t>
  </si>
  <si>
    <t>老干活动中心工程款和装修费用</t>
  </si>
  <si>
    <t>综治中心及网格化工程款</t>
  </si>
  <si>
    <t>湖南南山国家公园主入口项目资金</t>
  </si>
  <si>
    <t>附表三十四：</t>
  </si>
  <si>
    <t>城步苗族自治县2021年财政涉农资金统筹整合使用实施方案项目明细表</t>
  </si>
  <si>
    <t>序号</t>
  </si>
  <si>
    <t>实施地点</t>
  </si>
  <si>
    <t>项目类别</t>
  </si>
  <si>
    <t>建设任务</t>
  </si>
  <si>
    <t>资金规模</t>
  </si>
  <si>
    <t>补助标准</t>
  </si>
  <si>
    <t>筹资方式</t>
  </si>
  <si>
    <t>绩效目标</t>
  </si>
  <si>
    <t>时间进度(起止)</t>
  </si>
  <si>
    <t>责任单位</t>
  </si>
  <si>
    <t>（中央、省级、市州或县级资金）</t>
  </si>
  <si>
    <t xml:space="preserve">金额
</t>
  </si>
  <si>
    <t>预计受益
情况</t>
  </si>
  <si>
    <t>开工时间</t>
  </si>
  <si>
    <t>完工
时间</t>
  </si>
  <si>
    <t>项目主管单位</t>
  </si>
  <si>
    <t>项目组织实施单位</t>
  </si>
  <si>
    <t>总计</t>
  </si>
  <si>
    <t>（一）</t>
  </si>
  <si>
    <t>产业发展
总计</t>
  </si>
  <si>
    <t>扶贫贴息
汇总</t>
  </si>
  <si>
    <t>全县</t>
  </si>
  <si>
    <t>产业发展</t>
  </si>
  <si>
    <t>扶贫贴息</t>
  </si>
  <si>
    <t>全县小额信贷贴息</t>
  </si>
  <si>
    <t>按银行基准利率贴息</t>
  </si>
  <si>
    <t>央级</t>
  </si>
  <si>
    <t>全县扶贫小额信贷贴息</t>
  </si>
  <si>
    <t>县乡村振兴局</t>
  </si>
  <si>
    <t>产业道路
汇总</t>
  </si>
  <si>
    <t>金紫乡凤凰村</t>
  </si>
  <si>
    <t>产业道路</t>
  </si>
  <si>
    <t>养殖场产业道路建设1公里</t>
  </si>
  <si>
    <t>20万元/个</t>
  </si>
  <si>
    <t>带动572村民增收</t>
  </si>
  <si>
    <t>县农水局</t>
  </si>
  <si>
    <t>凤凰村</t>
  </si>
  <si>
    <t>茅坪镇金兴村</t>
  </si>
  <si>
    <t>修建长1500米、宽3米，厚0.15米机耕道产业路</t>
  </si>
  <si>
    <t>13万元/个</t>
  </si>
  <si>
    <t>解决600户村民生产用路问题</t>
  </si>
  <si>
    <t>县发改局</t>
  </si>
  <si>
    <t>上京凉桥至新宅里桥河堤机耕道挡土墙</t>
  </si>
  <si>
    <t>9万元/个</t>
  </si>
  <si>
    <t>市级</t>
  </si>
  <si>
    <t>改善农业发展基础设施</t>
  </si>
  <si>
    <t>金兴村</t>
  </si>
  <si>
    <t>茅坪镇双桥村</t>
  </si>
  <si>
    <t>麻哈塘基地生产道路建设</t>
  </si>
  <si>
    <t>16万元/个</t>
  </si>
  <si>
    <t>助力产业发展，带动村民致富</t>
  </si>
  <si>
    <t>双桥村</t>
  </si>
  <si>
    <t>竹麻冲林道涵洞修复</t>
  </si>
  <si>
    <t>12万元/个</t>
  </si>
  <si>
    <t>推动全村产业发展</t>
  </si>
  <si>
    <t>儒林镇兰藤村</t>
  </si>
  <si>
    <t>兰藤村1、9、10组修建3000米运材道</t>
  </si>
  <si>
    <t>省级</t>
  </si>
  <si>
    <t>解决全村430人生产运输困难</t>
  </si>
  <si>
    <t>兰藤村</t>
  </si>
  <si>
    <t>产业奖补
汇总</t>
  </si>
  <si>
    <t>产业奖补</t>
  </si>
  <si>
    <t>脱贫户监测户种植大户产业奖补资金</t>
  </si>
  <si>
    <t>按奖补办法执行</t>
  </si>
  <si>
    <t>带动脱贫户监测户增收</t>
  </si>
  <si>
    <t>旅游产业奖补</t>
  </si>
  <si>
    <t>带动旅游产业发展</t>
  </si>
  <si>
    <t>高标准农田 汇总</t>
  </si>
  <si>
    <t>白毛坪乡太平村</t>
  </si>
  <si>
    <t>高标准农田</t>
  </si>
  <si>
    <t>QG171 白毛坪乡太平村 小坪水村渠道550.00m</t>
  </si>
  <si>
    <t>9.15万元/个</t>
  </si>
  <si>
    <t>解决75户村民生产用水困难</t>
  </si>
  <si>
    <t>QG172 白毛坪乡太平村 黄泥湾渠道450.00m</t>
  </si>
  <si>
    <t>7.49万元/个</t>
  </si>
  <si>
    <t>解决176户村民生产用水困难</t>
  </si>
  <si>
    <t>QG173 白毛坪乡太平村 香乐坪渠道720.00m</t>
  </si>
  <si>
    <t>11.95
万元/个</t>
  </si>
  <si>
    <t>解决70户村民生产用水困难</t>
  </si>
  <si>
    <t>丹口镇龙寨村</t>
  </si>
  <si>
    <t>QG139 丹口镇龙寨村 青山头至张莫来屋灌渠1760.00m</t>
  </si>
  <si>
    <t>43.39
万元/个</t>
  </si>
  <si>
    <t>解决78户村民生产用水困难</t>
  </si>
  <si>
    <t>QG140 丹口镇龙寨村 马田至溪子口灌渠980.00m</t>
  </si>
  <si>
    <t>16.99万元/个</t>
  </si>
  <si>
    <t>解决179户村民生产用水困难</t>
  </si>
  <si>
    <t>QG141 丹口镇龙寨村 高粱冲支渠200.00m</t>
  </si>
  <si>
    <t>3.03万元/个</t>
  </si>
  <si>
    <t>解决8户村民生产用水困难</t>
  </si>
  <si>
    <t>QG142 丹口镇龙寨村岩背至屋面前灌渠850.00m</t>
  </si>
  <si>
    <t>15.16
万元/个</t>
  </si>
  <si>
    <t>解决81户村民生产用水困难</t>
  </si>
  <si>
    <t>QG143 丹口镇龙寨村 黑龙丘至莫家田灌渠900.00m</t>
  </si>
  <si>
    <t>29.55
万元/个</t>
  </si>
  <si>
    <t>解决282户村民生产用水困难</t>
  </si>
  <si>
    <t>QG144 丹口镇龙寨村 芋头田灌渠220.00m</t>
  </si>
  <si>
    <t>解决13户村民生产用水困难</t>
  </si>
  <si>
    <t>JS14 丹口镇龙寨村庙坪至高粱冲机耕道700m</t>
  </si>
  <si>
    <t>19.95万元/个</t>
  </si>
  <si>
    <t>改善339村民出行</t>
  </si>
  <si>
    <t>JS15 丹口镇龙寨村高粱冲支路360m</t>
  </si>
  <si>
    <t>21.3万元/个</t>
  </si>
  <si>
    <t>改善340村民出行</t>
  </si>
  <si>
    <t>JS16 丹口镇龙寨村 芋头田机耕道420m</t>
  </si>
  <si>
    <t>24.88
万元/个</t>
  </si>
  <si>
    <t>改善841村民出行</t>
  </si>
  <si>
    <t>丹口镇双顺村</t>
  </si>
  <si>
    <t>QG127 丹口镇双顺村 小包丘至告牛田灌渠1500.00m</t>
  </si>
  <si>
    <t>27.39
万元/个</t>
  </si>
  <si>
    <t>QG128 丹口镇双顺村大圳灌渠1100.00m</t>
  </si>
  <si>
    <t>18.56
万元/个</t>
  </si>
  <si>
    <t>解决141户村民生产用水困难</t>
  </si>
  <si>
    <t>QG129 丹口镇双顺村 水口山至雷打包灌渠900.00m</t>
  </si>
  <si>
    <t>14.3万元/个</t>
  </si>
  <si>
    <t>解决153户村民生产用水困难</t>
  </si>
  <si>
    <t>QG130 丹口镇双顺村一组大水路灌渠300.00m</t>
  </si>
  <si>
    <t>4.95万元/个</t>
  </si>
  <si>
    <t>解决19户村民生产用水困难</t>
  </si>
  <si>
    <t>QG131 丹口镇双顺村土面里灌渠320.00m</t>
  </si>
  <si>
    <t>5.12万元/个</t>
  </si>
  <si>
    <t>解决170户村民生产用水困难</t>
  </si>
  <si>
    <t>QG132 丹口镇双顺村 祖山界灌渠200.00m</t>
  </si>
  <si>
    <t>3.21万元/个</t>
  </si>
  <si>
    <t>解决24户村民生产用水困难</t>
  </si>
  <si>
    <t>QG133 丹口镇双顺村 洞口水圳灌渠240.00m</t>
  </si>
  <si>
    <t>4.07万元/个</t>
  </si>
  <si>
    <t>解决36户村民生产用水困难</t>
  </si>
  <si>
    <t>QG134 丹口镇双顺村 少朴水圳灌渠250.00m</t>
  </si>
  <si>
    <t>4.18万元/个</t>
  </si>
  <si>
    <t>解决68户村民生产用水困难</t>
  </si>
  <si>
    <t>QG135 丹口镇双顺村 何家界水圳灌渠340.00m</t>
  </si>
  <si>
    <t>5.68万元/个</t>
  </si>
  <si>
    <t>解决89户村民生产用水困难</t>
  </si>
  <si>
    <t>QG136 丹口镇双顺村 稿子冲水圳灌渠350.00m</t>
  </si>
  <si>
    <t>5.78万元/个</t>
  </si>
  <si>
    <t>解决29户村民生产用水困难</t>
  </si>
  <si>
    <t>QG137 丹口镇双顺村 蚂蚁冲竹林湾灌渠1500.00m</t>
  </si>
  <si>
    <t>30.26万元/个</t>
  </si>
  <si>
    <t>解决230户村民生产用水困难</t>
  </si>
  <si>
    <t>QG138 丹口镇双顺村 蚂蚁水圳灌渠600.00m</t>
  </si>
  <si>
    <t>11.83万元/个</t>
  </si>
  <si>
    <t>解决241户村民生产用水困难</t>
  </si>
  <si>
    <t>土壤改良28200亩</t>
  </si>
  <si>
    <t>211.5万元/个</t>
  </si>
  <si>
    <t>建农田废弃物收集池</t>
  </si>
  <si>
    <t>10.72万元/个</t>
  </si>
  <si>
    <t>优质稻种植、病虫害防治培训</t>
  </si>
  <si>
    <t>3万元/个</t>
  </si>
  <si>
    <t>节水灌溉技术示范与推广</t>
  </si>
  <si>
    <t>2万元/个</t>
  </si>
  <si>
    <t>太阳能诱虫灯共100盏</t>
  </si>
  <si>
    <t>23.76万元/个</t>
  </si>
  <si>
    <t>项目建设前后耕地质量评价</t>
  </si>
  <si>
    <t>33.84万元/个</t>
  </si>
  <si>
    <t>儒林镇白蓼洲村</t>
  </si>
  <si>
    <t>QG84 儒林镇白蓼洲村大坝丁板丘主圳灌渠550.00m</t>
  </si>
  <si>
    <t>8.07万元/个</t>
  </si>
  <si>
    <t>QG85 儒林镇白蓼洲村大坝涵洞灌渠200.00m</t>
  </si>
  <si>
    <t>QG86 儒林镇白蓼洲村主圳至井头坵灌渠220.00m</t>
  </si>
  <si>
    <t>3.33万元/个</t>
  </si>
  <si>
    <t>解决37户村民生产用水困难</t>
  </si>
  <si>
    <t>QG87 儒林镇白蓼洲村电站渠至肖家园灌渠300.00m</t>
  </si>
  <si>
    <t>4.8万元/个</t>
  </si>
  <si>
    <t>解决28户村民生产用水困难</t>
  </si>
  <si>
    <t>QG88 儒林镇白蓼洲村圹边水圳灌渠450.00m</t>
  </si>
  <si>
    <t>7.43万元/个</t>
  </si>
  <si>
    <t>解决93户村民生产用水困难</t>
  </si>
  <si>
    <t>QG89 儒林镇白蓼洲村李家丘主圳灌渠360.00m</t>
  </si>
  <si>
    <t>8.95万元/个</t>
  </si>
  <si>
    <t>解决48户村民生产用水困难</t>
  </si>
  <si>
    <t>QG90 儒林镇白蓼洲村李家丘灌渠支渠320.00m</t>
  </si>
  <si>
    <t>6.71万元/个</t>
  </si>
  <si>
    <t>QG91 儒林镇白蓼洲村电站至柳树塘主圳灌渠540.00m</t>
  </si>
  <si>
    <t>14.85万元/个</t>
  </si>
  <si>
    <t>解决420户村民生产用水困难</t>
  </si>
  <si>
    <t>QG92 儒林镇白蓼洲村电站至柳树塘支渠390.00m</t>
  </si>
  <si>
    <t>8.77万元/个</t>
  </si>
  <si>
    <t>解决143户村民生产用水困难</t>
  </si>
  <si>
    <t>儒林镇城西村</t>
  </si>
  <si>
    <t>QG61 儒林镇城西村井水湾灌渠730.00m</t>
  </si>
  <si>
    <t>11.98万元/个</t>
  </si>
  <si>
    <t>解决441户村民生产用水困难</t>
  </si>
  <si>
    <t>QG62 儒林镇城西村高家冲至塘泥冲灌渠600.00m</t>
  </si>
  <si>
    <t>10.44万元/个</t>
  </si>
  <si>
    <t>解决245户村民生产用水困难</t>
  </si>
  <si>
    <t>QG63 儒林镇城西村 城家田圳灌渠140.00m</t>
  </si>
  <si>
    <t>2.31万元/个</t>
  </si>
  <si>
    <t>解决146户村民生产用水困难</t>
  </si>
  <si>
    <t>QG64 儒林镇城西村坝头圳灌渠250.00m</t>
  </si>
  <si>
    <t>4.1万元/个</t>
  </si>
  <si>
    <t>QG65 儒林镇城西村白羊山灌渠500.00m</t>
  </si>
  <si>
    <t>8.94万元/个</t>
  </si>
  <si>
    <t>解决148户村民生产用水困难</t>
  </si>
  <si>
    <t>QG66 儒林镇城西村 肖家坝灌渠220.00m</t>
  </si>
  <si>
    <t>3.63万元/个</t>
  </si>
  <si>
    <t>解决40户村民生产用水困难</t>
  </si>
  <si>
    <t>QG67 儒林镇城西村 庵堂田至菜籽冲灌渠420.00m</t>
  </si>
  <si>
    <t>6.67万元/个</t>
  </si>
  <si>
    <t>解决140户村民生产用水困难</t>
  </si>
  <si>
    <t>QG68 儒林镇城西村叉头圳灌渠210.00m</t>
  </si>
  <si>
    <t>3.36万元/个</t>
  </si>
  <si>
    <t>解决31户村民生产用水困难</t>
  </si>
  <si>
    <t>QG69 儒林镇城西村乌家冲灌渠600.00m</t>
  </si>
  <si>
    <t>10.08万元/个</t>
  </si>
  <si>
    <t>解决252户村民生产用水困难</t>
  </si>
  <si>
    <t>QG70 儒林镇城西村菜籽冲至枇杷园灌渠360.00m</t>
  </si>
  <si>
    <t>5.93万元/个</t>
  </si>
  <si>
    <t>QG71 儒林镇城西村井水丘至河下岩灌渠200.00m</t>
  </si>
  <si>
    <t>JS05 儒林镇城西村高家冲机耕道1100m</t>
  </si>
  <si>
    <t>41.44万元/个</t>
  </si>
  <si>
    <t>解决635户村民生产用水困难</t>
  </si>
  <si>
    <t>JS06 儒林镇城西村白山界工区至蛇孔机耕道500m</t>
  </si>
  <si>
    <t>24.48万元/个</t>
  </si>
  <si>
    <t>解决156户村民生产用水困难</t>
  </si>
  <si>
    <t>儒林镇大桥村</t>
  </si>
  <si>
    <t>QG96 儒林镇大桥村1组下洞山灌渠490.00m</t>
  </si>
  <si>
    <t>8.89万元/个</t>
  </si>
  <si>
    <t>解决57户村民生产用水困难</t>
  </si>
  <si>
    <t>QG97 儒林镇大桥村罗家坪灌渠620.00m</t>
  </si>
  <si>
    <t>10.77万元/个</t>
  </si>
  <si>
    <t>解决158户村民生产用水困难</t>
  </si>
  <si>
    <t>QG98 儒林镇大桥村 高石科灌渠250.00m</t>
  </si>
  <si>
    <t>4.05万元/个</t>
  </si>
  <si>
    <t>解决59户村民生产用水困难</t>
  </si>
  <si>
    <t>QG99 儒林镇大桥村 藤家叉灌渠270.00m</t>
  </si>
  <si>
    <t>4.31万元/个</t>
  </si>
  <si>
    <t>解决61户村民生产用水困难</t>
  </si>
  <si>
    <t>QG100 儒林镇大桥村 灶家溪灌渠450.00m</t>
  </si>
  <si>
    <t>8.04万元/个</t>
  </si>
  <si>
    <t>解决162户村民生产用水困难</t>
  </si>
  <si>
    <t>QG101 儒林镇大桥村矮圳灌渠240.00m</t>
  </si>
  <si>
    <t>4.04万元/个</t>
  </si>
  <si>
    <t>解决32户村民生产用水困难</t>
  </si>
  <si>
    <t>QG102 儒林镇大桥村小冲子至榜上灌渠240.00m</t>
  </si>
  <si>
    <t>4万元/个</t>
  </si>
  <si>
    <t>解决23户村民生产用水困难</t>
  </si>
  <si>
    <t>QG103 儒林镇大桥村 袁家田至金家界灌渠1500.00m</t>
  </si>
  <si>
    <t>28.98万元/个</t>
  </si>
  <si>
    <t>解决364户村民生产用水困难</t>
  </si>
  <si>
    <t>QG104儒林镇大桥村芭蕉湾灌渠820.00m</t>
  </si>
  <si>
    <t>14.2万元/个</t>
  </si>
  <si>
    <t>解决165户村民生产用水困难</t>
  </si>
  <si>
    <t>QG105 儒林镇大桥村 7组坳上水圳灌渠1450.00m</t>
  </si>
  <si>
    <t>26.56万元/个</t>
  </si>
  <si>
    <t>解决606户村民生产用水困难</t>
  </si>
  <si>
    <t>QG106 儒林镇大桥村 7组楼脚底水圳灌渠590.00m</t>
  </si>
  <si>
    <t>10.29万元/个</t>
  </si>
  <si>
    <t>解决56户村民生产用水困难</t>
  </si>
  <si>
    <t>QG107 儒林镇大桥村 8组胡鸭棚灌渠430.00m</t>
  </si>
  <si>
    <t>6.83万元/个</t>
  </si>
  <si>
    <t>解决88户村民生产用水困难</t>
  </si>
  <si>
    <t>QG108 儒林镇大桥村 8组高圳灌渠700.00m</t>
  </si>
  <si>
    <t>12.15万元/个</t>
  </si>
  <si>
    <t>解决98户村民生产用水困难</t>
  </si>
  <si>
    <t>GD18 儒林镇大桥村 老田界80亩</t>
  </si>
  <si>
    <t>7.23万元/个</t>
  </si>
  <si>
    <t>解决90户村民生产用水困难</t>
  </si>
  <si>
    <t>GD19 儒林镇大桥村 大水溪至榜上20亩</t>
  </si>
  <si>
    <t>2.03万元/个</t>
  </si>
  <si>
    <t>解决10户村民生产用水困难</t>
  </si>
  <si>
    <t>GD20 儒林镇大桥村 8组大栗山水圳40亩</t>
  </si>
  <si>
    <t>2.4万元/个</t>
  </si>
  <si>
    <t>解决21户村民生产用水困难</t>
  </si>
  <si>
    <t>GD21 儒林镇大桥村8组野猪包头圳20亩</t>
  </si>
  <si>
    <t>1.67万元/个</t>
  </si>
  <si>
    <t>解决12户村民生产用水困难</t>
  </si>
  <si>
    <t>GD22 儒林镇大桥村8组下财富田20亩</t>
  </si>
  <si>
    <t>2.3万元/个</t>
  </si>
  <si>
    <t>儒林镇甘溪村</t>
  </si>
  <si>
    <t>QP04儒林镇甘溪村 杨德冲排渠640m</t>
  </si>
  <si>
    <t>160.16万元/个</t>
  </si>
  <si>
    <t>解决804户村民生产用水困难</t>
  </si>
  <si>
    <t>JS11 儒林镇甘溪村 杨德冲机耕道640m</t>
  </si>
  <si>
    <t>38.72万元/个</t>
  </si>
  <si>
    <t>儒林镇浆坪村</t>
  </si>
  <si>
    <t>BK03 儒林镇浆坪村1组沙田里拦水坝一座</t>
  </si>
  <si>
    <t>7.22万元/个</t>
  </si>
  <si>
    <t>QG31 儒林镇浆坪村 山东猫灌渠760.00m</t>
  </si>
  <si>
    <t>17.53万元/个</t>
  </si>
  <si>
    <t>解决607户村民生产用水困难</t>
  </si>
  <si>
    <t>QG32 儒林镇浆坪村 上圳灌渠600.00m</t>
  </si>
  <si>
    <t>10.48万元/个</t>
  </si>
  <si>
    <t>解决608户村民生产用水困难</t>
  </si>
  <si>
    <t>QG33 儒林镇浆坪村 叶子湾灌渠290.00m</t>
  </si>
  <si>
    <t>6.06万元/个</t>
  </si>
  <si>
    <t>解决609户村民生产用水困难</t>
  </si>
  <si>
    <t>QG34 儒林镇浆坪村瓦园里至坎掌坳灌渠1250.00m</t>
  </si>
  <si>
    <t>21.19万元/个</t>
  </si>
  <si>
    <t>解决610户村民生产用水困难</t>
  </si>
  <si>
    <t>QG35 儒林镇浆坪村大坝头至陶家主渠2150.00m</t>
  </si>
  <si>
    <t>52.13万元/个</t>
  </si>
  <si>
    <t>解决611户村民生产用水困难</t>
  </si>
  <si>
    <t>QG36 儒林镇浆坪村正兑冲灌渠590.00m</t>
  </si>
  <si>
    <t>12.97万元/个</t>
  </si>
  <si>
    <t>解决612户村民生产用水困难</t>
  </si>
  <si>
    <t>QG37 儒林镇浆坪村 菜头冲灌渠360.00m</t>
  </si>
  <si>
    <t>6.33万元/个</t>
  </si>
  <si>
    <t>解决613户村民生产用水困难</t>
  </si>
  <si>
    <t>QG38 儒林镇浆坪村 新圳、二圳灌渠1160.00m</t>
  </si>
  <si>
    <t>27.17万元/个</t>
  </si>
  <si>
    <t>解决114户村民生产用水困难</t>
  </si>
  <si>
    <t>QG39 儒林镇浆坪村 1组沙田里水圳灌渠270.00m</t>
  </si>
  <si>
    <t>解决15户村民生产用水困难</t>
  </si>
  <si>
    <t>QG40 儒林镇浆坪村 岩家水圳灌渠620.00m</t>
  </si>
  <si>
    <t>15.11万元/个</t>
  </si>
  <si>
    <t>解决216户村民生产用水困难</t>
  </si>
  <si>
    <t>QG41 儒林镇浆坪村下厥子灌渠500.00m</t>
  </si>
  <si>
    <t>8.24万元/个</t>
  </si>
  <si>
    <t>解决117户村民生产用水困难</t>
  </si>
  <si>
    <t>QG42 儒林镇浆坪村 2组壮鸡界水圳灌渠495.00m</t>
  </si>
  <si>
    <t>22.78万元/个</t>
  </si>
  <si>
    <t>QG43 儒林镇浆坪村楂子坳灌渠600.00m</t>
  </si>
  <si>
    <t>9.64万元/个</t>
  </si>
  <si>
    <t>GD12 儒林镇浆坪村 行山水圳20亩</t>
  </si>
  <si>
    <t>2.43万元/个</t>
  </si>
  <si>
    <t>解决20户村民生产用水困难</t>
  </si>
  <si>
    <t>儒林镇金水村</t>
  </si>
  <si>
    <t>BK04 儒林镇金水村吊水洞拦水坝一座</t>
  </si>
  <si>
    <t>3.48万元/个</t>
  </si>
  <si>
    <t>解决62户村民生产用水困难</t>
  </si>
  <si>
    <t>QG48 儒林镇金水村 2组黄元田灌渠300.00m</t>
  </si>
  <si>
    <t>5.53万元/个</t>
  </si>
  <si>
    <t>解决22户村民生产用水困难</t>
  </si>
  <si>
    <t>QG49 儒林镇金水村1组黄元田灌渠220.00m</t>
  </si>
  <si>
    <t>3.85万元/个</t>
  </si>
  <si>
    <t>QG50 儒林镇金水村庙门前主文界灌渠1100.00m</t>
  </si>
  <si>
    <t>14.94万元/个</t>
  </si>
  <si>
    <t>解决124户村民生产用水困难</t>
  </si>
  <si>
    <t>QG51 儒林镇金水村牛厂里大荒番灌渠820.00m</t>
  </si>
  <si>
    <t>13.97万元/个</t>
  </si>
  <si>
    <t>QG52 儒林镇金水村 秦皇田、板力界灌渠540.00m</t>
  </si>
  <si>
    <t>9.2万元/个</t>
  </si>
  <si>
    <t>解决126户村民生产用水困难</t>
  </si>
  <si>
    <t>QG53 儒林镇金水村上鸡婆石灌渠370.00m</t>
  </si>
  <si>
    <t>7.46万元/个</t>
  </si>
  <si>
    <t>解决27户村民生产用水困难</t>
  </si>
  <si>
    <t>QG54 儒林镇金水村牛匡里至财喜冲灌渠700.00m</t>
  </si>
  <si>
    <t>12.95万元/个</t>
  </si>
  <si>
    <t>解决280户村民生产用水困难</t>
  </si>
  <si>
    <t>QG55 儒林镇金水村井水头至黄泥田灌渠440.00m</t>
  </si>
  <si>
    <t>7.25万元/个</t>
  </si>
  <si>
    <t>解决129户村民生产用水困难</t>
  </si>
  <si>
    <t>QG56 儒林镇金水村皂头溪至大弯丘灌渠380.00m</t>
  </si>
  <si>
    <t>6.27万元/个</t>
  </si>
  <si>
    <t>解决63户村民生产用水困难</t>
  </si>
  <si>
    <t>QG57 儒林镇金水村皂头溪至红叶树灌渠300.00m</t>
  </si>
  <si>
    <t>4.54万元/个</t>
  </si>
  <si>
    <t>解决131户村民生产用水困难</t>
  </si>
  <si>
    <t>QG58 儒林镇金水村 吊水洞水圳灌渠770.00m</t>
  </si>
  <si>
    <t>13.82万元/个</t>
  </si>
  <si>
    <t>解决130户村民生产用水困难</t>
  </si>
  <si>
    <t>QG59 儒林镇金水村庙面前至石头子灌渠790.00m</t>
  </si>
  <si>
    <t>13.41万元/个</t>
  </si>
  <si>
    <t>解决235户村民生产用水困难</t>
  </si>
  <si>
    <t>QG60 儒林镇金水村罗家至上栗坪灌渠470.00m</t>
  </si>
  <si>
    <t>7.73万元/个</t>
  </si>
  <si>
    <t>GD13 儒林镇金水村 7组烟之凸60亩</t>
  </si>
  <si>
    <t>2.91万元/个</t>
  </si>
  <si>
    <t>解决135户村民生产用水困难</t>
  </si>
  <si>
    <t>GD14 儒林镇金水村 8组哨洞60亩</t>
  </si>
  <si>
    <t>2.9万元/个</t>
  </si>
  <si>
    <t>GD15 儒林镇金水村 韩家至对门牛栏20亩</t>
  </si>
  <si>
    <t>2.55万元/个</t>
  </si>
  <si>
    <t>GD16 儒林镇金水村鱼家田50亩</t>
  </si>
  <si>
    <t>4.2万元/个</t>
  </si>
  <si>
    <t>解决38户村民生产用水困难</t>
  </si>
  <si>
    <t>GD17 儒林镇金水村 少江里至竹山头40亩</t>
  </si>
  <si>
    <t>8.97万元/个</t>
  </si>
  <si>
    <t>JS04 儒林镇金水村木鱼神至金竹界机耕道820m</t>
  </si>
  <si>
    <t>46.23万元/个</t>
  </si>
  <si>
    <t>解决640户村民生产用水困难</t>
  </si>
  <si>
    <t>BK02 儒林镇兰藤村4组坝头里拦水坝一座</t>
  </si>
  <si>
    <t>7.86万元/个</t>
  </si>
  <si>
    <t>解决41户村民生产用水困难</t>
  </si>
  <si>
    <t>QG11 儒林镇兰藤村 1组邓进仁屋后灌渠365.00m</t>
  </si>
  <si>
    <t>6.01万元/个</t>
  </si>
  <si>
    <t>QG12 儒林镇兰藤村 1组大凹田灌渠285.00m</t>
  </si>
  <si>
    <t>4.69万元/个</t>
  </si>
  <si>
    <t>解决45户村民生产用水困难</t>
  </si>
  <si>
    <t>QG13儒林镇兰藤村 3组昌叶冲灌渠355.00m</t>
  </si>
  <si>
    <t>5.94万元/个</t>
  </si>
  <si>
    <t>QG14 儒林镇兰藤村1组栗坪里灌渠930.00m</t>
  </si>
  <si>
    <t>17.1万元/个</t>
  </si>
  <si>
    <t>解决145户村民生产用水困难</t>
  </si>
  <si>
    <t>QG15 儒林镇兰藤村2组瓦厂界灌渠260.00m</t>
  </si>
  <si>
    <t>5.58万元/个</t>
  </si>
  <si>
    <t>解决46户村民生产用水困难</t>
  </si>
  <si>
    <t>QG16 儒林镇兰藤村4组坝头里灌渠490.00m</t>
  </si>
  <si>
    <t>8.9万元/个</t>
  </si>
  <si>
    <t>QG17 儒林镇兰藤村4组王家田灌渠940.00m</t>
  </si>
  <si>
    <t>17.32万元/个</t>
  </si>
  <si>
    <t>解决480户村民生产用水困难</t>
  </si>
  <si>
    <t>QG18 儒林镇兰藤村4组白猪山灌渠325.00m</t>
  </si>
  <si>
    <t>5.36万元/个</t>
  </si>
  <si>
    <t>解决39户村民生产用水困难</t>
  </si>
  <si>
    <t>QG19 儒林镇兰藤村2组牛兰丈灌渠500.00m</t>
  </si>
  <si>
    <t>8.84万元/个</t>
  </si>
  <si>
    <t>QG20 儒林镇兰藤村张家田至狮子公灌渠435.00m</t>
  </si>
  <si>
    <t>6.91万元/个</t>
  </si>
  <si>
    <t>解决120户村民生产用水困难</t>
  </si>
  <si>
    <t>QG21 儒林镇兰藤村水口至土石屋灌渠365.00m</t>
  </si>
  <si>
    <t>5.99万元/个</t>
  </si>
  <si>
    <t>解决52户村民生产用水困难</t>
  </si>
  <si>
    <t>QG22 儒林镇兰藤村6组寸古里灌渠690.00m</t>
  </si>
  <si>
    <t>QG23 儒林镇兰藤村7组田塘里灌渠230.00m</t>
  </si>
  <si>
    <t>3.7万元/个</t>
  </si>
  <si>
    <t>解决54户村民生产用水困难</t>
  </si>
  <si>
    <t>QG24 儒林镇兰藤村张家田对面灌渠200.00m</t>
  </si>
  <si>
    <t>3.07万元/个</t>
  </si>
  <si>
    <t>QG25 儒林镇兰藤村板栗树灌渠485.00m</t>
  </si>
  <si>
    <t>解决536户村民生产用水困难</t>
  </si>
  <si>
    <t>QG26 儒林镇兰藤村7组茶山脚灌渠1400.00m</t>
  </si>
  <si>
    <t>24.74万元/个</t>
  </si>
  <si>
    <t>解决570户村民生产用水困难</t>
  </si>
  <si>
    <t>QG27 儒林镇兰藤村叉口圳灌渠690.00m</t>
  </si>
  <si>
    <t>14.03万元/个</t>
  </si>
  <si>
    <t>QG28 儒林镇兰藤村 水口山圳灌渠360.00m</t>
  </si>
  <si>
    <t>6.12万元/个</t>
  </si>
  <si>
    <t>QG29 儒林镇兰藤村 十方田灌渠300.00m</t>
  </si>
  <si>
    <t>QG30 儒林镇兰藤村 屋面前至大秧田灌渠750.00m</t>
  </si>
  <si>
    <t>17.34万元/个</t>
  </si>
  <si>
    <t>GD10 儒林镇兰藤村 1组当大丘20亩</t>
  </si>
  <si>
    <t>1.7万元/个</t>
  </si>
  <si>
    <t>GD11 儒林镇兰藤村长岭上30亩</t>
  </si>
  <si>
    <t>1.88万元/个</t>
  </si>
  <si>
    <t>儒林镇罗家水村</t>
  </si>
  <si>
    <t>BK01 儒林镇罗家水1组低圳拦水坝一座</t>
  </si>
  <si>
    <t>2.99万元/个</t>
  </si>
  <si>
    <t>解决14户村民生产用水困难</t>
  </si>
  <si>
    <t>QG01 儒林镇罗家水村茶山里灌渠 250.00m</t>
  </si>
  <si>
    <t>4.43万元/个</t>
  </si>
  <si>
    <t>解决25户村民生产用水困难</t>
  </si>
  <si>
    <t>QG02 儒林镇罗家水村三间丘灌渠 290.00m</t>
  </si>
  <si>
    <t>4.62万元/个</t>
  </si>
  <si>
    <t>解决66户村民生产用水困难</t>
  </si>
  <si>
    <t>QG03 儒林镇罗家水村苏家田灌渠320.00m</t>
  </si>
  <si>
    <t>5.88万元/个</t>
  </si>
  <si>
    <t>QG04 儒林镇罗家水村八担圳灌渠430.00m</t>
  </si>
  <si>
    <t>9.18万元/个</t>
  </si>
  <si>
    <t>解决168户村民生产用水困难</t>
  </si>
  <si>
    <t>QG05 儒林镇罗家水村麻凸里灌渠280.00m</t>
  </si>
  <si>
    <t>4.61万元/个</t>
  </si>
  <si>
    <t>解决69户村民生产用水困难</t>
  </si>
  <si>
    <t>QG06 儒林镇罗家水村正冲里灌渠500.00m</t>
  </si>
  <si>
    <t>8.49万元/个</t>
  </si>
  <si>
    <t>QG07 儒林镇罗家水村新开田灌渠300.00m</t>
  </si>
  <si>
    <t>QG08  儒林镇罗家水村7组高、低圳灌渠1730.00m</t>
  </si>
  <si>
    <t>31.77万元/个</t>
  </si>
  <si>
    <t>解决372户村民生产用水困难</t>
  </si>
  <si>
    <t>QG09 儒林镇罗家水村6组大圳灌渠460.00m</t>
  </si>
  <si>
    <t>QG10 儒林镇罗家水村新长丘灌渠1000.00m</t>
  </si>
  <si>
    <t>17.36万元/个</t>
  </si>
  <si>
    <t>解决374户村民生产用水困难</t>
  </si>
  <si>
    <t>GD01 儒林镇罗家水村 6组辫子岭管道40亩</t>
  </si>
  <si>
    <t>4.49万元/个</t>
  </si>
  <si>
    <t>GD02 儒林镇罗家水村 5组斜底管道30亩</t>
  </si>
  <si>
    <t>6.26万元/个</t>
  </si>
  <si>
    <t>解决76户村民生产用水困难</t>
  </si>
  <si>
    <t>GD03 儒林镇罗家水村 6组栗坪里管道50亩</t>
  </si>
  <si>
    <t>7.95万元/个</t>
  </si>
  <si>
    <t>解决77户村民生产用水困难</t>
  </si>
  <si>
    <t>GD04 儒林镇罗家水村4组大杨柳溪管道50亩</t>
  </si>
  <si>
    <t>3.12万元/个</t>
  </si>
  <si>
    <t>GD05 儒林镇罗家水村 4组庵堂包管道30亩</t>
  </si>
  <si>
    <t>2.35万元/个</t>
  </si>
  <si>
    <t>解决79户村民生产用水困难</t>
  </si>
  <si>
    <t>GD06 儒林镇罗家水村黑岩头40亩</t>
  </si>
  <si>
    <t>2.92万元/个</t>
  </si>
  <si>
    <t>解决80户村民生产用水困难</t>
  </si>
  <si>
    <t>GD07 儒林镇罗家水村 状上中圳40亩</t>
  </si>
  <si>
    <t>5.09万元/个</t>
  </si>
  <si>
    <t>GD08 儒林镇罗家水村 蛇尾子30亩</t>
  </si>
  <si>
    <t>2.82万元/个</t>
  </si>
  <si>
    <t>GD09 儒林镇罗家水村 阵子上高圳80亩</t>
  </si>
  <si>
    <t>5.54万元/个</t>
  </si>
  <si>
    <t>解决73户村民生产用水困难</t>
  </si>
  <si>
    <t>儒林镇苗岭村</t>
  </si>
  <si>
    <t>QG109 儒林镇苗岭村 矮岭子大石龙灌渠490.00m</t>
  </si>
  <si>
    <t>8.32万元/个</t>
  </si>
  <si>
    <t>解决84户村民生产用水困难</t>
  </si>
  <si>
    <t>QG110 儒林镇苗岭村 矮岭子叉路口灌渠400.00m</t>
  </si>
  <si>
    <t>6.46万元/个</t>
  </si>
  <si>
    <t>解决85户村民生产用水困难</t>
  </si>
  <si>
    <t>QG111 儒林镇苗岭村 矮岭子坝口丘水圳灌渠400.00m</t>
  </si>
  <si>
    <t>6.95万元/个</t>
  </si>
  <si>
    <t>解决86户村民生产用水困难</t>
  </si>
  <si>
    <t>QG112 儒林镇苗岭村 矮岭子吃水圳灌渠420.00m</t>
  </si>
  <si>
    <t>7.11万元/个</t>
  </si>
  <si>
    <t>解决87户村民生产用水困难</t>
  </si>
  <si>
    <t>QG113 儒林镇苗岭村火子冲水圳灌渠330.00m</t>
  </si>
  <si>
    <t>5.42万元/个</t>
  </si>
  <si>
    <t>QG114 儒林镇苗岭村 栗山冲水圳灌渠490.00m</t>
  </si>
  <si>
    <t>8.14万元/个</t>
  </si>
  <si>
    <t>QG115 儒林镇苗岭村 李家田水圳灌渠540.00m</t>
  </si>
  <si>
    <t>9.25万元/个</t>
  </si>
  <si>
    <t>解决190户村民生产用水困难</t>
  </si>
  <si>
    <t>QG116 儒林镇苗岭村 冒水井桐子湾灌渠410.00m</t>
  </si>
  <si>
    <t>6.76万元/个</t>
  </si>
  <si>
    <t>QG117 儒林镇苗岭村 井塘至包丘灌渠280.00m</t>
  </si>
  <si>
    <t>解决91户村民生产用水困难</t>
  </si>
  <si>
    <t>QG118 儒林镇苗岭村 2组横圳灌渠850.00m</t>
  </si>
  <si>
    <t>17.26万元/个</t>
  </si>
  <si>
    <t>解决193户村民生产用水困难</t>
  </si>
  <si>
    <t>QG119 儒林镇苗岭村垄上左干渠540.00m</t>
  </si>
  <si>
    <t>11.28万元/个</t>
  </si>
  <si>
    <t>QG120 儒林镇苗岭村八舌子至坝上灌渠330.00m</t>
  </si>
  <si>
    <t>5.23万元/个</t>
  </si>
  <si>
    <t>解决65户村民生产用水困难</t>
  </si>
  <si>
    <t>QG121 儒林镇苗岭村 6组屋前水圳灌渠420.00m</t>
  </si>
  <si>
    <t>6.69万元/个</t>
  </si>
  <si>
    <t>解决96户村民生产用水困难</t>
  </si>
  <si>
    <t>QP05儒林镇苗岭村李家田排渠55m</t>
  </si>
  <si>
    <t>9.88万元/个</t>
  </si>
  <si>
    <t>解决97户村民生产用水困难</t>
  </si>
  <si>
    <t>QP06儒林镇苗岭村羊马田排渠110m</t>
  </si>
  <si>
    <t>4.35万元/个</t>
  </si>
  <si>
    <t>JS12 儒林镇苗岭村 4组王家冲机耕道245m</t>
  </si>
  <si>
    <t>13.8万元/个</t>
  </si>
  <si>
    <t>改善241村民出行</t>
  </si>
  <si>
    <t>儒林镇石羊村</t>
  </si>
  <si>
    <t>EK03 儒林镇石羊村长富水山塘一座</t>
  </si>
  <si>
    <t>9.23万元/个</t>
  </si>
  <si>
    <t>EK04 儒林镇石羊村冲家冲山塘一座</t>
  </si>
  <si>
    <t>6.94万元/个</t>
  </si>
  <si>
    <t>QG122 儒林镇石羊村木鱼塘水圳灌渠800.00m</t>
  </si>
  <si>
    <t>19.93万元/个</t>
  </si>
  <si>
    <t>解决110户村民生产用水困难</t>
  </si>
  <si>
    <t>QG123 儒林镇石羊村 冲家冲水圳灌渠820.00m</t>
  </si>
  <si>
    <t>11.21万元/个</t>
  </si>
  <si>
    <t>解决171户村民生产用水困难</t>
  </si>
  <si>
    <t>QG124 儒林镇石羊村 蒋家至安家灌渠830.00m</t>
  </si>
  <si>
    <t>18.05万元/个</t>
  </si>
  <si>
    <t>解决208户村民生产用水困难</t>
  </si>
  <si>
    <t>QG125 儒林镇石羊村 安家水圳灌渠460.00m</t>
  </si>
  <si>
    <t>9.52万元/个</t>
  </si>
  <si>
    <t>解决107户村民生产用水困难</t>
  </si>
  <si>
    <t>QG126 儒林镇石羊村 熊家灌渠850.00m</t>
  </si>
  <si>
    <t>解204户村民生产用水困难</t>
  </si>
  <si>
    <t>QP07儒林镇石羊村 长富水排渠780m</t>
  </si>
  <si>
    <t>56.19万元/个</t>
  </si>
  <si>
    <t>解决312户村民生产用水困难</t>
  </si>
  <si>
    <t>儒林镇双井村</t>
  </si>
  <si>
    <t>QG72 儒林镇双井村 4 、5 组灌渠400.00m</t>
  </si>
  <si>
    <t>8.75万元/个</t>
  </si>
  <si>
    <t>解决116户村民生产用水困难</t>
  </si>
  <si>
    <t>QP01 儒林镇双井村 铜盆井排渠890m</t>
  </si>
  <si>
    <t>106.85万元/个</t>
  </si>
  <si>
    <t>解决705户村民生产用水困难</t>
  </si>
  <si>
    <t>儒林镇双溪桥村</t>
  </si>
  <si>
    <t>QG168 儒林镇双溪桥村堰水田至茶路子灌渠550.00m</t>
  </si>
  <si>
    <t>11.53万元/个</t>
  </si>
  <si>
    <t>解决118户村民生产用水困难</t>
  </si>
  <si>
    <t>QG169 儒林镇双溪桥村三八田至双溪桥灌渠渠380.00m</t>
  </si>
  <si>
    <t>7.66万元/个</t>
  </si>
  <si>
    <t>QG170 儒林镇双溪桥村 芭蕉冲至水对冲灌渠290.00m</t>
  </si>
  <si>
    <t>儒林镇塔溪村</t>
  </si>
  <si>
    <t>QG93 儒林镇塔溪村垅上渠道1100.00m</t>
  </si>
  <si>
    <t>30.06万元/个</t>
  </si>
  <si>
    <t>解决356户村民生产用水困难</t>
  </si>
  <si>
    <t>QG94 儒林镇塔溪村 黄家田至辽背灌渠300.00m</t>
  </si>
  <si>
    <t>6.73万元/个</t>
  </si>
  <si>
    <t>解决112户村民生产用水困难</t>
  </si>
  <si>
    <t>QG95 儒林镇塔溪村棕树湾灌渠300.00m</t>
  </si>
  <si>
    <t>6.43万元/个</t>
  </si>
  <si>
    <t>QP03儒林镇塔溪村垅上排渠600m</t>
  </si>
  <si>
    <t>147.59万元/个</t>
  </si>
  <si>
    <t>解决214户村民生产用水困难</t>
  </si>
  <si>
    <t>JS09 儒林镇塔溪村 垅上机耕道600m</t>
  </si>
  <si>
    <t>34.57万元/个</t>
  </si>
  <si>
    <t>改善328村民出行</t>
  </si>
  <si>
    <t>JS10 儒林镇塔溪村 垅上支路80m</t>
  </si>
  <si>
    <t>10.42万元/个</t>
  </si>
  <si>
    <t>改善252村民出行</t>
  </si>
  <si>
    <t>儒林镇新枧水村</t>
  </si>
  <si>
    <t>EK01 儒林镇新枧水村土地凹山塘一座</t>
  </si>
  <si>
    <t>3.22万元/个</t>
  </si>
  <si>
    <t>解决17户村民生产用水困难</t>
  </si>
  <si>
    <t>EK02 儒林镇新枧水村沙湾陈家冲山塘一座</t>
  </si>
  <si>
    <t>5.63万元/个</t>
  </si>
  <si>
    <t>QG44 儒林镇新枧水村 6组磨石溪水圳灌渠595.00m</t>
  </si>
  <si>
    <t>10.4万元/个</t>
  </si>
  <si>
    <t>QG45 儒林镇新枧水村 5组挂清田至雷家田灌渠640.00m</t>
  </si>
  <si>
    <t>9.66万元/个</t>
  </si>
  <si>
    <t>QG46 儒林镇新枧水村4组陈长坪至丫口水灌渠465.00m</t>
  </si>
  <si>
    <t>7.9万元/个</t>
  </si>
  <si>
    <t>解决121户村民生产用水困难</t>
  </si>
  <si>
    <t>QG47 儒林镇新枧水村土地凹灌渠150.00m</t>
  </si>
  <si>
    <t>JS01 儒林镇新枧水村 6组长圳头机耕道780m</t>
  </si>
  <si>
    <t>47.26万元/个</t>
  </si>
  <si>
    <t>改善569村民出行</t>
  </si>
  <si>
    <t>JS02 儒林镇新枧水村5组油渣冲至土地坳机耕道550m</t>
  </si>
  <si>
    <t>33.46万元/个</t>
  </si>
  <si>
    <t>改善423村民出行</t>
  </si>
  <si>
    <t>JS03 儒林镇新枧水村3组大桥里至岩屋里机耕道850m</t>
  </si>
  <si>
    <t>55.68万元/个</t>
  </si>
  <si>
    <t>改善658村民出行</t>
  </si>
  <si>
    <t>JS08 儒林镇新枧水村田中机耕道350m</t>
  </si>
  <si>
    <t>21.1万元/个</t>
  </si>
  <si>
    <t>改善243村民出行</t>
  </si>
  <si>
    <t>儒林镇新石羊村</t>
  </si>
  <si>
    <t>JS13 儒林镇新石羊村冲家冲机耕道820m</t>
  </si>
  <si>
    <t>41.95万元/个</t>
  </si>
  <si>
    <t>改善518村民出行</t>
  </si>
  <si>
    <t>儒林镇庄稼村</t>
  </si>
  <si>
    <t>QG73 儒林镇庄稼村 旧家镇灌渠650.00m</t>
  </si>
  <si>
    <t>QG74 儒林镇庄稼村 黄家包至岩山脚灌渠400.00m</t>
  </si>
  <si>
    <t>8.11万元/个</t>
  </si>
  <si>
    <t>解决139户村民生产用水困难</t>
  </si>
  <si>
    <t>QG75 儒林镇庄稼村李家冲灌渠700.00m</t>
  </si>
  <si>
    <t>15.39万元/个</t>
  </si>
  <si>
    <t>QG76 儒林镇庄稼村 水源山至横路头灌渠900.00m</t>
  </si>
  <si>
    <t>15.89万元/个</t>
  </si>
  <si>
    <t>QG77 儒林镇庄稼村 瓦窑至对门江灌渠400.00m</t>
  </si>
  <si>
    <t>6.6万元/个</t>
  </si>
  <si>
    <t>QG78 儒林镇庄稼村高华坪灌渠420.00m</t>
  </si>
  <si>
    <t>7.35万元/个</t>
  </si>
  <si>
    <t>QG79 儒林镇庄稼村 矮坝圳、桂山里灌渠370.00m</t>
  </si>
  <si>
    <t>6.11万元/个</t>
  </si>
  <si>
    <t>QG80 儒林镇庄稼村包子溪至奔山科灌渠630.00m</t>
  </si>
  <si>
    <t>9.49万元/个</t>
  </si>
  <si>
    <t>QG81 儒林镇庄稼村 四丘子至半岭溪灌渠1600.00m</t>
  </si>
  <si>
    <t>27.77万元/个</t>
  </si>
  <si>
    <t>解决236户村民生产用水困难</t>
  </si>
  <si>
    <t>QG82 儒林镇庄稼村枫木树灌渠480.00m</t>
  </si>
  <si>
    <t>7.47万元/个</t>
  </si>
  <si>
    <t>QG83 儒林镇庄稼村田垅中至小河边灌渠510.00m</t>
  </si>
  <si>
    <t>8.4万元/个</t>
  </si>
  <si>
    <t>QP02儒林镇庄稼村庙山冲至马路边排渠360m</t>
  </si>
  <si>
    <t>14.29万元/个</t>
  </si>
  <si>
    <t>解决134户村民生产用水困难</t>
  </si>
  <si>
    <t>JS07 儒林镇庄稼村土地塘至吴家背后机耕道1000m</t>
  </si>
  <si>
    <t>58.68万元/个</t>
  </si>
  <si>
    <t>威溪乡雪花村</t>
  </si>
  <si>
    <t>QP17威溪乡雪花村7组排渠270m</t>
  </si>
  <si>
    <t>33.88万元/个</t>
  </si>
  <si>
    <t>解决433户村民生产用水困难</t>
  </si>
  <si>
    <t>西岩镇陈石村</t>
  </si>
  <si>
    <t>QG174 西岩镇陈石村 牛栏田灌渠400.00m</t>
  </si>
  <si>
    <t>6.7万元/个</t>
  </si>
  <si>
    <t>解决42户村民生产用水困难</t>
  </si>
  <si>
    <t>QG175 西岩镇陈石村王家至贺家大丘灌渠170.00m</t>
  </si>
  <si>
    <t>3.46万元/个</t>
  </si>
  <si>
    <t>解决33户村民生产用水困难</t>
  </si>
  <si>
    <t>QG176 西岩镇陈石村大屋山门口至板木山灌渠1000.00m</t>
  </si>
  <si>
    <t>17.52万元/个</t>
  </si>
  <si>
    <t>QG177 西岩镇陈石村 水打冲灌渠550.00m</t>
  </si>
  <si>
    <t>11.99万元/个</t>
  </si>
  <si>
    <t>解决155户村民生产用水困难</t>
  </si>
  <si>
    <t>QG178 西岩镇陈石村 水打冲灌渠支渠200.00m</t>
  </si>
  <si>
    <t>3.52万元/个</t>
  </si>
  <si>
    <t>QG179 西岩镇陈石村4组水渠200.00m</t>
  </si>
  <si>
    <t>3.35万元/个</t>
  </si>
  <si>
    <t>GD23 西岩镇陈石村 小冲水库至高边山主管380亩</t>
  </si>
  <si>
    <t>16.06万元/个</t>
  </si>
  <si>
    <t>解决248户村民生产用水困难</t>
  </si>
  <si>
    <t>JS22 西岩镇陈石村大屋山至板木山机耕道1000m</t>
  </si>
  <si>
    <t>59.02万元/个</t>
  </si>
  <si>
    <t>改善628村民出行</t>
  </si>
  <si>
    <t>JS23 西岩镇陈石村 水打冲机耕道550m</t>
  </si>
  <si>
    <t>31.85万元/个</t>
  </si>
  <si>
    <t>改善542村民出行</t>
  </si>
  <si>
    <t>JS24 西岩镇陈石村水打冲支路机耕道200m</t>
  </si>
  <si>
    <t>12.19万元/个</t>
  </si>
  <si>
    <t>改善231村民出行</t>
  </si>
  <si>
    <t>JS25 西岩镇陈石村 4组机耕道520m</t>
  </si>
  <si>
    <t>27.99万元/个</t>
  </si>
  <si>
    <t>改善485村民出行</t>
  </si>
  <si>
    <t>西岩镇黄泥湾</t>
  </si>
  <si>
    <t>BK06 西岩镇黄泥湾1#坝一座</t>
  </si>
  <si>
    <t>3.75万元/个</t>
  </si>
  <si>
    <t>解决53户村民生产用水困难</t>
  </si>
  <si>
    <t>BK07 西岩镇黄泥湾2#坝一座</t>
  </si>
  <si>
    <t>3.74万元/个</t>
  </si>
  <si>
    <t>西岩镇江石村</t>
  </si>
  <si>
    <t>QG149 西岩镇江石村岩塘坝口~张家田水圳灌渠735.00m</t>
  </si>
  <si>
    <t>14.46万元/个</t>
  </si>
  <si>
    <t>QG150 西岩镇江石村 沙基围坝口处水圳灌渠650.00m</t>
  </si>
  <si>
    <t>16.65万元/个</t>
  </si>
  <si>
    <t>解决142户村民生产用水困难</t>
  </si>
  <si>
    <t>QG151 西岩镇江石村 懒塘基水圳灌渠440.00m</t>
  </si>
  <si>
    <t>12.03万元/个</t>
  </si>
  <si>
    <t>QG152 西岩镇江石村马叶丘~15组水圳灌渠850.00m</t>
  </si>
  <si>
    <t>26.48万元/个</t>
  </si>
  <si>
    <t>解决258户村民生产用水困难</t>
  </si>
  <si>
    <t>QG153 西岩镇江石村高石头~小河边灌渠375.00m</t>
  </si>
  <si>
    <t>16.67万元/个</t>
  </si>
  <si>
    <t>QG154 西岩镇江石村张家田灌渠450.00m</t>
  </si>
  <si>
    <t>10.57万元/个</t>
  </si>
  <si>
    <t>解决160户村民生产用水困难</t>
  </si>
  <si>
    <t>QG155 西岩镇江石村 8组水圳灌渠355.00m</t>
  </si>
  <si>
    <t>8.33万元/个</t>
  </si>
  <si>
    <t>解决151户村民生产用水困难</t>
  </si>
  <si>
    <t>QG156 西岩镇江石村老电站坝口~14组水圳灌渠690.00m</t>
  </si>
  <si>
    <t>21.51万元/个</t>
  </si>
  <si>
    <t>解决256户村民生产用水困难</t>
  </si>
  <si>
    <t>QP11西岩镇 江石村沙基围武冈交界处河堤80m</t>
  </si>
  <si>
    <t>13.13万元/个</t>
  </si>
  <si>
    <t>解决163户村民生产用水困难</t>
  </si>
  <si>
    <t>QP12西岩镇江石村2组高速桥下排渠1300m</t>
  </si>
  <si>
    <t>105.35万元/个</t>
  </si>
  <si>
    <t>解决687户村民生产用水困难</t>
  </si>
  <si>
    <t>西岩镇江石村江南蔬菜基地（地块一）喷灌100亩</t>
  </si>
  <si>
    <t>36.39万元/个</t>
  </si>
  <si>
    <t>解决365户村民生产用水困难</t>
  </si>
  <si>
    <t>西岩镇江石村江南蔬菜基地（地块二）喷灌50亩</t>
  </si>
  <si>
    <t>10.89万元/个</t>
  </si>
  <si>
    <t>解决166户村民生产用水困难</t>
  </si>
  <si>
    <t>西岩镇金沙社区</t>
  </si>
  <si>
    <t>QG157 西岩镇金沙社区 沙基上水圳灌渠510.00m</t>
  </si>
  <si>
    <t>11.08万元/个</t>
  </si>
  <si>
    <t>QG158 西岩镇金沙社区新宅门灌渠550.00m</t>
  </si>
  <si>
    <t>9.17万元/个</t>
  </si>
  <si>
    <t>解决268户村民生产用水困难</t>
  </si>
  <si>
    <t>QG159 西岩镇金沙社区 卜底水圳灌渠525.00m</t>
  </si>
  <si>
    <t>10.69万元/个</t>
  </si>
  <si>
    <t>解决113户村民生产用水困难</t>
  </si>
  <si>
    <t>QG160 西岩镇金沙社区 宽头水圳灌渠950.00m</t>
  </si>
  <si>
    <t>30.57万元/个</t>
  </si>
  <si>
    <t>解决470户村民生产用水困难</t>
  </si>
  <si>
    <t>QG161 西岩镇金沙社区 良家山水圳灌渠410.00m</t>
  </si>
  <si>
    <t>10.26万元/个</t>
  </si>
  <si>
    <t>QG162 西岩镇金沙社区 楂冲水圳灌渠455.00m</t>
  </si>
  <si>
    <t>解决72户村民生产用水困难</t>
  </si>
  <si>
    <t>QG163 西岩镇金沙社区 塘基上灌渠210.00m</t>
  </si>
  <si>
    <t>3.51万元/个</t>
  </si>
  <si>
    <t>解决43户村民生产用水困难</t>
  </si>
  <si>
    <t>QP13西岩镇金沙社区三角塘排渠690m</t>
  </si>
  <si>
    <t>64.9万元/个</t>
  </si>
  <si>
    <t>解决670户村民生产用水困难</t>
  </si>
  <si>
    <t>QP14西岩镇金沙社区宽头中心排渠260m</t>
  </si>
  <si>
    <t>20.19万元/个</t>
  </si>
  <si>
    <t>解决375户村民生产用水困难</t>
  </si>
  <si>
    <t>QP15西岩镇金沙社区黄家湾排渠690m</t>
  </si>
  <si>
    <t>72.54万元/个</t>
  </si>
  <si>
    <t>解决666户村民生产用水困难</t>
  </si>
  <si>
    <t>JS19 西岩镇金沙社区宽头机耕道285m</t>
  </si>
  <si>
    <t>16.51万元/个</t>
  </si>
  <si>
    <t>改善378村民出行</t>
  </si>
  <si>
    <t>JS20 西岩镇金沙社区 西岩中学至黑木塘机耕道480m</t>
  </si>
  <si>
    <t>31.14万元/个</t>
  </si>
  <si>
    <t>改善469村民出行</t>
  </si>
  <si>
    <t>西岩镇石龙村</t>
  </si>
  <si>
    <t>QG164 西岩镇石龙村 石脚安1#水圳灌渠650.00m</t>
  </si>
  <si>
    <t>15.54万元/个</t>
  </si>
  <si>
    <t>解决187户村民生产用水困难</t>
  </si>
  <si>
    <t>QG165 西岩镇石龙村 石脚安2#水圳485.00m</t>
  </si>
  <si>
    <t>12.26万元/个</t>
  </si>
  <si>
    <t>QG166 西岩镇石龙村 塘家坝至瓦窑冲水圳灌渠1600.00m</t>
  </si>
  <si>
    <t>43.39万元/个</t>
  </si>
  <si>
    <t>解决561户村民生产用水困难</t>
  </si>
  <si>
    <t>QG167 西岩镇石龙村石龙寨水圳灌渠1100.00m</t>
  </si>
  <si>
    <t>29.84万元/个</t>
  </si>
  <si>
    <t>解决357户村民生产用水困难</t>
  </si>
  <si>
    <t>QP16西岩镇 石龙村石脚安河坝护岸100m</t>
  </si>
  <si>
    <t>12.4万元/个</t>
  </si>
  <si>
    <t>解决138户村民生产用水困难</t>
  </si>
  <si>
    <t>JS21 西岩镇石龙村石龙行至金广坪机耕道500m</t>
  </si>
  <si>
    <t>25.19万元/个</t>
  </si>
  <si>
    <t>改善348村民出行</t>
  </si>
  <si>
    <t>西岩镇星火村</t>
  </si>
  <si>
    <t>BK05 西岩镇星火村大坝塘拦水坝一座</t>
  </si>
  <si>
    <t>解决18户村民生产用水困难</t>
  </si>
  <si>
    <t>QG145 西岩镇星火村 观音阁支渠灌渠500.00m</t>
  </si>
  <si>
    <t>QG146 西岩镇星火村 豆子田灌渠500.00m</t>
  </si>
  <si>
    <t>9.09万元/个</t>
  </si>
  <si>
    <t>QG147 西岩镇星火村小家桥头灌渠770.00m</t>
  </si>
  <si>
    <t>13.59万元/个</t>
  </si>
  <si>
    <t>解决188户村民生产用水困难</t>
  </si>
  <si>
    <t>QG148 西岩镇星火村 路灯坝灌渠340.00m</t>
  </si>
  <si>
    <t>9.86万元/个</t>
  </si>
  <si>
    <t>QP08西岩镇星火村观音阁至冰糖冲水库排渠320m</t>
  </si>
  <si>
    <t>20.16万元/个</t>
  </si>
  <si>
    <t>QP09西岩镇 星火村大坝塘排渠130m</t>
  </si>
  <si>
    <t>20.78万元/个</t>
  </si>
  <si>
    <t>解决191户村民生产用水困难</t>
  </si>
  <si>
    <t>QP10西岩镇星火村岩里水河道护岸250m</t>
  </si>
  <si>
    <t>28.95万元/个</t>
  </si>
  <si>
    <t>JS17 西岩镇星火村 观音阁至冰糖冲水库机耕道320m</t>
  </si>
  <si>
    <t>改善211村民出行</t>
  </si>
  <si>
    <t>JS18 西岩镇星火村冰头冲水库下机耕道650m</t>
  </si>
  <si>
    <t>7.08万元/个</t>
  </si>
  <si>
    <t>改善141村民出行</t>
  </si>
  <si>
    <t>光伏发电 汇总</t>
  </si>
  <si>
    <t>光伏发电</t>
  </si>
  <si>
    <t>光伏发电站</t>
  </si>
  <si>
    <t>100万元/个</t>
  </si>
  <si>
    <t>壮大村集体经济</t>
  </si>
  <si>
    <t>汀坪乡高桥村</t>
  </si>
  <si>
    <t>高桥村一组，光伏发电180千瓦</t>
  </si>
  <si>
    <t>70万元/个</t>
  </si>
  <si>
    <t>汀坪乡古田村</t>
  </si>
  <si>
    <t>游家坳200KW光伏发电</t>
  </si>
  <si>
    <t>汀坪乡汀坪村</t>
  </si>
  <si>
    <t>汀坪村3组200KW光伏发电</t>
  </si>
  <si>
    <t>汀坪村125W光伏电站建设</t>
  </si>
  <si>
    <t>50万元/个</t>
  </si>
  <si>
    <t>壮大集体经济，带动全村致富</t>
  </si>
  <si>
    <t>汀坪村</t>
  </si>
  <si>
    <t>基地建设
汇总</t>
  </si>
  <si>
    <t>金紫乡三江村</t>
  </si>
  <si>
    <t>基地建设</t>
  </si>
  <si>
    <t>红美人产业基地建设</t>
  </si>
  <si>
    <t>带动120村民增产增收</t>
  </si>
  <si>
    <t>三江村5.6.7组大棚西瓜基地建设</t>
  </si>
  <si>
    <t>30万元/个</t>
  </si>
  <si>
    <t>带动90村民增产增收</t>
  </si>
  <si>
    <t>千亩荷花鱼基地入股分红</t>
  </si>
  <si>
    <t>10万元/个</t>
  </si>
  <si>
    <t>儒林镇白云湖村</t>
  </si>
  <si>
    <t>平整种植土地50亩，平整苗木培育土地10亩</t>
  </si>
  <si>
    <t>带动100村民增产增收</t>
  </si>
  <si>
    <t>兰藤村笋竹林开发220亩</t>
  </si>
  <si>
    <t>带动320村民发展生产</t>
  </si>
  <si>
    <t>新开田峒茶种植200亩</t>
  </si>
  <si>
    <t>带动95人增收</t>
  </si>
  <si>
    <t>游家坳油茶基地后期抚育建设</t>
  </si>
  <si>
    <t>带动80村民发家致富</t>
  </si>
  <si>
    <t>古田村</t>
  </si>
  <si>
    <t>新开田峒茶基地租赁、开垦建设</t>
  </si>
  <si>
    <t>土桥农场管理区</t>
  </si>
  <si>
    <t>1、场地平整。2、基础设施与主体工程建设。3、设备购置与安装调试</t>
  </si>
  <si>
    <t>200万元/个</t>
  </si>
  <si>
    <t>为周边群众提供农产品冷藏存储便利，提升农产品附加值。</t>
  </si>
  <si>
    <t>威溪乡安福村</t>
  </si>
  <si>
    <t>村级猕猴桃基地建设</t>
  </si>
  <si>
    <t>21.428
万元/个</t>
  </si>
  <si>
    <t>建设村级猕猴桃基地建设</t>
  </si>
  <si>
    <t>威溪乡银杉村</t>
  </si>
  <si>
    <t>银杉村竹木加工建设</t>
  </si>
  <si>
    <t>75万元/个</t>
  </si>
  <si>
    <t>带动60村民增产增收</t>
  </si>
  <si>
    <t>县林业局</t>
  </si>
  <si>
    <t>县工业集中区</t>
  </si>
  <si>
    <t>湘商产业园区产业发展延伸道路项目</t>
  </si>
  <si>
    <t>40万元/个</t>
  </si>
  <si>
    <t>改善1339村民出行</t>
  </si>
  <si>
    <t>加工业汇总</t>
  </si>
  <si>
    <t>白毛坪镇大横村</t>
  </si>
  <si>
    <t>加工业</t>
  </si>
  <si>
    <t>农副产品加工</t>
  </si>
  <si>
    <t>25万元/个</t>
  </si>
  <si>
    <t>带动30村民增产增收</t>
  </si>
  <si>
    <t>在罗家水村建设年产1万吨山泉桶装水和瓶装水厂</t>
  </si>
  <si>
    <t>壮大全村集体经济，带动全村村民发家致富</t>
  </si>
  <si>
    <t xml:space="preserve"> 湖南城投山泉有限责任公司</t>
  </si>
  <si>
    <t>西岩镇永丰村</t>
  </si>
  <si>
    <t>永丰农产品深加工</t>
  </si>
  <si>
    <t>35万元/个</t>
  </si>
  <si>
    <t>带动120村民增加收入</t>
  </si>
  <si>
    <t>永丰</t>
  </si>
  <si>
    <t>林道建设
汇总</t>
  </si>
  <si>
    <t>林道建设</t>
  </si>
  <si>
    <t>儒林镇兰藤村林产道建设2.279公里</t>
  </si>
  <si>
    <t>14.3175万元/个</t>
  </si>
  <si>
    <t>带动贫困人口260人增收</t>
  </si>
  <si>
    <t>罗汉果种植 汇总</t>
  </si>
  <si>
    <t>罗汉果种植</t>
  </si>
  <si>
    <t>种植罗汉果150亩</t>
  </si>
  <si>
    <t>带动245人增收</t>
  </si>
  <si>
    <t>旅游发展
汇总</t>
  </si>
  <si>
    <t>旅游发展</t>
  </si>
  <si>
    <t>永丰村研学基地建设</t>
  </si>
  <si>
    <t>带动240村民增产增收</t>
  </si>
  <si>
    <t>农田水利
汇总</t>
  </si>
  <si>
    <t>白毛坪镇坳岭村</t>
  </si>
  <si>
    <t>农田水利</t>
  </si>
  <si>
    <t>全村多处渠道管道基本解决灌溉问题工程</t>
  </si>
  <si>
    <t>8万元/个</t>
  </si>
  <si>
    <t>解决26户村民生产生活条件</t>
  </si>
  <si>
    <t>一二组平溪河坝维修加固，河坝长7.2米</t>
  </si>
  <si>
    <t>白毛坪镇太平村</t>
  </si>
  <si>
    <t>小坪水片一、四、五组水圳建设</t>
  </si>
  <si>
    <t>15万元/个</t>
  </si>
  <si>
    <t>丹口镇边溪村</t>
  </si>
  <si>
    <t>河堤建设160米*2米高*0.7米宽</t>
  </si>
  <si>
    <t>36万元/个</t>
  </si>
  <si>
    <t>解决17户生产用水困难</t>
  </si>
  <si>
    <t>丹口镇花龙村</t>
  </si>
  <si>
    <t>水渠建设700米0.3米深*03米宽</t>
  </si>
  <si>
    <t>解决23户生产用水困难</t>
  </si>
  <si>
    <t>丹口镇平南寨村</t>
  </si>
  <si>
    <t>丹口镇双龙村</t>
  </si>
  <si>
    <t>三组修建河堤</t>
  </si>
  <si>
    <t>解决100村民生产用水困难</t>
  </si>
  <si>
    <t>丹口镇桃林村</t>
  </si>
  <si>
    <t>风雨桥下游右岸河堤建设追加</t>
  </si>
  <si>
    <t>7.8472
万元/个</t>
  </si>
  <si>
    <t>解决126户村民生产生活条件</t>
  </si>
  <si>
    <t>河堤建设330米*1.8米高*0.6米宽</t>
  </si>
  <si>
    <t>丹口镇杨柳村</t>
  </si>
  <si>
    <t>四组寨头溪河堤工程300米</t>
  </si>
  <si>
    <t>47.5万元/个</t>
  </si>
  <si>
    <t>解决114户生产生活条件</t>
  </si>
  <si>
    <t>一二三九十组小田塘河坝重建</t>
  </si>
  <si>
    <t>解决326户村民的生产用水困难</t>
  </si>
  <si>
    <t>一二三九十组黑山坝重建</t>
  </si>
  <si>
    <t>18万元/个</t>
  </si>
  <si>
    <t>一至十四组银基坝重建</t>
  </si>
  <si>
    <t>27万元/个</t>
  </si>
  <si>
    <t>解决369村民的生产用水困难</t>
  </si>
  <si>
    <t>金紫乡金龙村</t>
  </si>
  <si>
    <t>村口山塘垮塌维修加固工程</t>
  </si>
  <si>
    <t>解决56村民的生产用水困难</t>
  </si>
  <si>
    <t>金紫乡星火村</t>
  </si>
  <si>
    <t>十四组、郭家庄、徐家、高架桥、对门坝河堤修建工程</t>
  </si>
  <si>
    <t>18.5万元/个</t>
  </si>
  <si>
    <t>解决92村民的生产用水困难</t>
  </si>
  <si>
    <t>茅坪镇高坪村</t>
  </si>
  <si>
    <t>十六组渠道维修工程</t>
  </si>
  <si>
    <t>解决448人生产用水困难</t>
  </si>
  <si>
    <t>白竹山片腊屋溪水库支渠垮方维修及水圳改造工程</t>
  </si>
  <si>
    <t>铺背底、银沟田、塘凤里河堤维修</t>
  </si>
  <si>
    <t>金新村7组山塘维修</t>
  </si>
  <si>
    <t>改善农田水利发展基础设施</t>
  </si>
  <si>
    <t>全村水毁渠道维修加固工程</t>
  </si>
  <si>
    <t>儒林镇田塘村</t>
  </si>
  <si>
    <t>田桥片河堤塌陷维修</t>
  </si>
  <si>
    <t>5万元/个</t>
  </si>
  <si>
    <t>解决102户村民生产用水困难</t>
  </si>
  <si>
    <t>儒林镇中心社区</t>
  </si>
  <si>
    <t>袁家冲2座山塘维修</t>
  </si>
  <si>
    <t>汀坪乡大侯村</t>
  </si>
  <si>
    <t>7组水坝维修加固</t>
  </si>
  <si>
    <t>解决16户生产用水困难</t>
  </si>
  <si>
    <t>汀坪乡大水村</t>
  </si>
  <si>
    <t>10组深坳片管道灌溉工程</t>
  </si>
  <si>
    <t>解决100村民的生产用水困难</t>
  </si>
  <si>
    <t>汀坪乡桂花村</t>
  </si>
  <si>
    <t>茶冲口至刘家界水毁河堤建设</t>
  </si>
  <si>
    <t>34.53
万元/个</t>
  </si>
  <si>
    <t>解决29户村民生产生活条件</t>
  </si>
  <si>
    <t>汀坪乡横水村</t>
  </si>
  <si>
    <t>水圳渡槽建设追加</t>
  </si>
  <si>
    <t>3.7163
万元/个</t>
  </si>
  <si>
    <t>解决6户村民生产用水困难</t>
  </si>
  <si>
    <t>汀坪乡蓬瀛村</t>
  </si>
  <si>
    <t>逢洞风雨桥上游河堤</t>
  </si>
  <si>
    <t>解决71户生产生活条件</t>
  </si>
  <si>
    <t>汀坪村（十组）1100米水圳建设</t>
  </si>
  <si>
    <t>2.5万元/个</t>
  </si>
  <si>
    <t>解决210村民生产用水困难</t>
  </si>
  <si>
    <t>汀坪村（木林洲）32米水坝维修</t>
  </si>
  <si>
    <t>7万元/个</t>
  </si>
  <si>
    <t>解决560村民生产用水困难</t>
  </si>
  <si>
    <t>土桥农场第三居委会</t>
  </si>
  <si>
    <t>三居委水圳建设2000米</t>
  </si>
  <si>
    <t>25.15
万元/个</t>
  </si>
  <si>
    <t>解决154户生产生活条件</t>
  </si>
  <si>
    <t>威溪乡兴隆村</t>
  </si>
  <si>
    <t>兴隆村桥上、桥下河堤建设</t>
  </si>
  <si>
    <t>45.3134
万元/个</t>
  </si>
  <si>
    <t>解决200村民的灌溉困难</t>
  </si>
  <si>
    <t>五团镇木瓜村</t>
  </si>
  <si>
    <t>维修河堤1000米</t>
  </si>
  <si>
    <t>解决123户生产用水困难</t>
  </si>
  <si>
    <t>五团镇巡头村</t>
  </si>
  <si>
    <t>二、三、五组水毁河堤建设</t>
  </si>
  <si>
    <t>30.7万元/个</t>
  </si>
  <si>
    <t>解决22户生产用水困难</t>
  </si>
  <si>
    <t>西岩镇联合村</t>
  </si>
  <si>
    <t>村公所旁河堤及冷水冲山塘维修工程</t>
  </si>
  <si>
    <t>33.5万元/个</t>
  </si>
  <si>
    <t>解决186村民的生产用水困难</t>
  </si>
  <si>
    <t>付家河堤修复202米</t>
  </si>
  <si>
    <t>213万元/个</t>
  </si>
  <si>
    <t>解决200户生产用水困难</t>
  </si>
  <si>
    <t>西岩镇联塘村</t>
  </si>
  <si>
    <t>渠道边坡垮方修复加固及村工作周边渠道维修</t>
  </si>
  <si>
    <t>解决263户村民的生产用水困难</t>
  </si>
  <si>
    <t>西岩镇联心村</t>
  </si>
  <si>
    <t>涵洞水圳维修</t>
  </si>
  <si>
    <t>1.89万元/个</t>
  </si>
  <si>
    <t>解决8村民的生产用水困难</t>
  </si>
  <si>
    <t>西岩镇坪塘村</t>
  </si>
  <si>
    <t>一、三、五、八组河坝修复工程水毁河坝重建</t>
  </si>
  <si>
    <t>23万元/个</t>
  </si>
  <si>
    <t>解决180村民的生产用水困难</t>
  </si>
  <si>
    <t>巴石片十二、十三组山塘垮方修复加固</t>
  </si>
  <si>
    <t>解决66户生产用水困难</t>
  </si>
  <si>
    <t>西岩镇三水村</t>
  </si>
  <si>
    <t>高架桥下上游河坝重建</t>
  </si>
  <si>
    <t>解决81村民的生产用水困难</t>
  </si>
  <si>
    <t>赤脚水两座山塘维修加固工程</t>
  </si>
  <si>
    <t>解决44户生产用水困难</t>
  </si>
  <si>
    <t>温塘片1-5组水圳建设</t>
  </si>
  <si>
    <t>西岩镇杨田村</t>
  </si>
  <si>
    <t>防洪规划内河堤建设</t>
  </si>
  <si>
    <t>150万元/个</t>
  </si>
  <si>
    <t>保护农田2000亩，人口1500人</t>
  </si>
  <si>
    <t>修建河堤741.7米，河道疏浚7880米</t>
  </si>
  <si>
    <t>解决323户生产用水困难</t>
  </si>
  <si>
    <t>西岩镇资江村</t>
  </si>
  <si>
    <t>河堤及加高河道清淤</t>
  </si>
  <si>
    <t>西岩镇资水村</t>
  </si>
  <si>
    <t>修建河堤380米</t>
  </si>
  <si>
    <t>14.3175
万元/个</t>
  </si>
  <si>
    <t>解决400户生产用水困难</t>
  </si>
  <si>
    <t>2014年小型农田水利重点县第三标段资源三水片</t>
  </si>
  <si>
    <t>119.87
万元/个</t>
  </si>
  <si>
    <t>解决全县5000人口的生活用水</t>
  </si>
  <si>
    <t>2014年小型农田水利重点县第二标段金塔片</t>
  </si>
  <si>
    <t>141.65
万元/个</t>
  </si>
  <si>
    <t>长安营镇长坪村</t>
  </si>
  <si>
    <t>二、四、八组管道灌溉工程</t>
  </si>
  <si>
    <t>解决194户村民生产用水困难</t>
  </si>
  <si>
    <t>养殖业 汇总</t>
  </si>
  <si>
    <t>养殖业</t>
  </si>
  <si>
    <t>蜜蜂养殖</t>
  </si>
  <si>
    <t>带动20村民增产增收</t>
  </si>
  <si>
    <t>县畜牧水产事务中心</t>
  </si>
  <si>
    <t>清水鱼养殖</t>
  </si>
  <si>
    <t>55万元/个</t>
  </si>
  <si>
    <t>蒋坊乡大同村</t>
  </si>
  <si>
    <t>蒋坊乡大同村养鱼、养龙虾、大杂蟹基地100亩</t>
  </si>
  <si>
    <t>生猪良种补贴项目</t>
  </si>
  <si>
    <t>带动8000村民增收</t>
  </si>
  <si>
    <t>能繁母猪补贴项目</t>
  </si>
  <si>
    <t>260万元/个</t>
  </si>
  <si>
    <t>带动12569村民增收</t>
  </si>
  <si>
    <t>养殖科技扶贫项目</t>
  </si>
  <si>
    <t>8000只奶山羊保险，保费100元/只</t>
  </si>
  <si>
    <t>解决全县养殖业养殖风险</t>
  </si>
  <si>
    <t>蜜蜂600箱，羊600头，牛60头.猪600头</t>
  </si>
  <si>
    <t>60万元/个</t>
  </si>
  <si>
    <t>带动65村民增产增收</t>
  </si>
  <si>
    <t>五团镇初水村</t>
  </si>
  <si>
    <t>成立初水村冷桶坪养牛合作社带动群众产业发展</t>
  </si>
  <si>
    <t>带动50村民增产增收</t>
  </si>
  <si>
    <t>长安营镇六马六甲村</t>
  </si>
  <si>
    <t>肉牛养殖200头</t>
  </si>
  <si>
    <t>种养业汇总</t>
  </si>
  <si>
    <t>白毛坪镇胜利村</t>
  </si>
  <si>
    <t>种养业</t>
  </si>
  <si>
    <t>全村蜜蜂600箱，羊600头，牛60头.猪300头，油茶林300亩</t>
  </si>
  <si>
    <t>丹口镇洞头山村</t>
  </si>
  <si>
    <t>洞头山村种植养殖项目</t>
  </si>
  <si>
    <t>丹口镇群旺村</t>
  </si>
  <si>
    <t>群旺种养产业发展全村山羊、土猪、牛400头，油茶林200亩</t>
  </si>
  <si>
    <t>带动80村民增产增收</t>
  </si>
  <si>
    <t>种植业汇总</t>
  </si>
  <si>
    <t>种植业</t>
  </si>
  <si>
    <t>苗圃场建设</t>
  </si>
  <si>
    <t>带动10村民增产增收</t>
  </si>
  <si>
    <t>高包.界背板栗，猕猴桃产业开发</t>
  </si>
  <si>
    <t>带动55村民增产增收</t>
  </si>
  <si>
    <t>梨子坪峒茶产业开发</t>
  </si>
  <si>
    <t>白毛坪镇袁家山村</t>
  </si>
  <si>
    <t>袁家山村，大棚设施建设，60亩</t>
  </si>
  <si>
    <t>带动70村民增产增收</t>
  </si>
  <si>
    <t>群旺竹林资源产业发展</t>
  </si>
  <si>
    <t>兰蓉乡会龙村</t>
  </si>
  <si>
    <t>峒茶种植200亩</t>
  </si>
  <si>
    <t>兰蓉乡新寨村</t>
  </si>
  <si>
    <t>新寨大棚种植50亩</t>
  </si>
  <si>
    <t>油茶林300亩，黑老虎药材30亩，反季节蔬菜60</t>
  </si>
  <si>
    <t>汀坪村17组种植罗汉果150亩</t>
  </si>
  <si>
    <t>带动278人增收</t>
  </si>
  <si>
    <t>威溪乡复兴村</t>
  </si>
  <si>
    <t>全村16个村民小组荒地种植油茶林300亩</t>
  </si>
  <si>
    <t>2、5、8组新建黄柏种植基地100亩</t>
  </si>
  <si>
    <t>初水4组从坝头、白岩子油茶林低改</t>
  </si>
  <si>
    <t>长安营镇横坡村</t>
  </si>
  <si>
    <t>横坡村油茶、峒茶、虫茶种植200亩</t>
  </si>
  <si>
    <t>横坡村延季蔬菜种植70亩</t>
  </si>
  <si>
    <t>乡村旅游 汇总</t>
  </si>
  <si>
    <t>长安营镇
六马六甲村</t>
  </si>
  <si>
    <t>乡村旅游</t>
  </si>
  <si>
    <t>六马六家村沿河风光带建设</t>
  </si>
  <si>
    <t>美化六马六甲村人居环境，推动当地旅游发展</t>
  </si>
  <si>
    <t>六马六甲村</t>
  </si>
  <si>
    <t>研学基地建设 汇总</t>
  </si>
  <si>
    <t>研学基地建设</t>
  </si>
  <si>
    <t>永丰研学基地建设</t>
  </si>
  <si>
    <t>带动全村旅游发展</t>
  </si>
  <si>
    <t>（二）</t>
  </si>
  <si>
    <t>基础设施
总计</t>
  </si>
  <si>
    <t>乡村旅游
汇总</t>
  </si>
  <si>
    <t>蒋坊乡
铺头村</t>
  </si>
  <si>
    <t>基础
设施</t>
  </si>
  <si>
    <t>古民居青石板游步道长2000
宽1.2</t>
  </si>
  <si>
    <t>方便游客旅游方便，增强旅游特色</t>
  </si>
  <si>
    <t>县民宗局</t>
  </si>
  <si>
    <t>旅游线路及古民居景点
标识牌长3米
宽1.5米
高2米</t>
  </si>
  <si>
    <t>34万元/个</t>
  </si>
  <si>
    <t>挡土墙建设 汇总</t>
  </si>
  <si>
    <t>基础设施</t>
  </si>
  <si>
    <t>挡土墙建设</t>
  </si>
  <si>
    <t>易地扶贫搬迁集中安置点挡土墙工程</t>
  </si>
  <si>
    <t>3.238162
万元/个</t>
  </si>
  <si>
    <t>解决易地扶贫搬迁集中安置点挡土墙工程</t>
  </si>
  <si>
    <t>房屋改造
汇总</t>
  </si>
  <si>
    <t>房屋改造</t>
  </si>
  <si>
    <t>房屋民族特色改造</t>
  </si>
  <si>
    <t>游道建设汇总</t>
  </si>
  <si>
    <t>兰蓉乡水源村</t>
  </si>
  <si>
    <t>游道建设</t>
  </si>
  <si>
    <t>观鹭游步道</t>
  </si>
  <si>
    <t>罗家水村旅游设施建设</t>
  </si>
  <si>
    <t>罗家水特色旅游设施建设</t>
  </si>
  <si>
    <t>水源村特色旅游设施 建设</t>
  </si>
  <si>
    <t>6万元/个</t>
  </si>
  <si>
    <t>公共服务
汇总</t>
  </si>
  <si>
    <t>公共服务</t>
  </si>
  <si>
    <t>洞头山村马路沿线绿化</t>
  </si>
  <si>
    <t>美化洞头山人居环境</t>
  </si>
  <si>
    <t>洞头山村</t>
  </si>
  <si>
    <t>洞头山全村路灯安装</t>
  </si>
  <si>
    <t>解决洞头山村全村居民夜间出行困难</t>
  </si>
  <si>
    <t>兰藤村村计划安装55盏太阳能路灯</t>
  </si>
  <si>
    <t>改善全村夜间出行困难</t>
  </si>
  <si>
    <t>风雨桥维修长25米
宽6米</t>
  </si>
  <si>
    <t>45万元/个</t>
  </si>
  <si>
    <t>解决1200村民出行困难</t>
  </si>
  <si>
    <t>凉亭3座及
配套设施3个×50㎡/个</t>
  </si>
  <si>
    <t>古民居民俗文化墙廊50米</t>
  </si>
  <si>
    <t>古民居古巷排水沟长1500米
宽0.3米
高0.3米</t>
  </si>
  <si>
    <t>14万元/个</t>
  </si>
  <si>
    <t>解决200村民排水困难</t>
  </si>
  <si>
    <t>蒋坊乡
竹联村</t>
  </si>
  <si>
    <t>村道新建长1500米  宽4米</t>
  </si>
  <si>
    <t>解决800村民出行困难</t>
  </si>
  <si>
    <t>苗族风雨亭</t>
  </si>
  <si>
    <t>8组组道新建300米</t>
  </si>
  <si>
    <t>80万元/个</t>
  </si>
  <si>
    <t>解决450村民出行困难</t>
  </si>
  <si>
    <t>苗族风雨桥</t>
  </si>
  <si>
    <t>"同心美丽乡村"建设工程太阳能路灯</t>
  </si>
  <si>
    <t>解决100村民夜间出行问题</t>
  </si>
  <si>
    <t>五团镇中山社区</t>
  </si>
  <si>
    <t>新建岩子坪仿古护栏800米</t>
  </si>
  <si>
    <t>62万元/个</t>
  </si>
  <si>
    <t>改善村民出行</t>
  </si>
  <si>
    <t>长安营德胜村</t>
  </si>
  <si>
    <t>1、2、3组道路加宽600米</t>
  </si>
  <si>
    <t>32万元/个</t>
  </si>
  <si>
    <t>解决600村民出行困难</t>
  </si>
  <si>
    <t>中心片健身场地硬化</t>
  </si>
  <si>
    <t>丰富村民文化生活</t>
  </si>
  <si>
    <t>安防设施
汇总</t>
  </si>
  <si>
    <t>白毛坪乡</t>
  </si>
  <si>
    <t>安防设施</t>
  </si>
  <si>
    <t>城步苗族自治县白毛坪乡C079、C088、C166安全生命防护工程</t>
  </si>
  <si>
    <t>76万元/个</t>
  </si>
  <si>
    <t>建设安全生命防护工程</t>
  </si>
  <si>
    <t>县交通局</t>
  </si>
  <si>
    <t>蒋坊乡、西岩镇、金紫乡、威溪乡</t>
  </si>
  <si>
    <t>城步苗族自治县蒋坊乡C104、C108、C111、C197、C183西岩镇C062、C051、C052、C069、C078、C147金紫乡C059、C060、C061威溪乡C158、C159公路安全生命防护工程</t>
  </si>
  <si>
    <t>159万元/个</t>
  </si>
  <si>
    <t>儒林镇</t>
  </si>
  <si>
    <t>城步苗族自治县儒林镇C102、C117安全生命防护工程</t>
  </si>
  <si>
    <t>111万元/个</t>
  </si>
  <si>
    <t>城步苗族自治县儒林镇C127、C131、C132、C133、C134安全生命防护工程</t>
  </si>
  <si>
    <t>95万元/个</t>
  </si>
  <si>
    <t>城步苗族自治县儒林镇C082、C112、C113安全生命防护工程</t>
  </si>
  <si>
    <t>141万元/个</t>
  </si>
  <si>
    <t>城步苗族自治县儒林镇C114、C116、C119、C121安全生命防护工程</t>
  </si>
  <si>
    <t>179万元/个</t>
  </si>
  <si>
    <t>城步苗族自治县儒林镇C118安全生命防护工程</t>
  </si>
  <si>
    <t>130万元/个</t>
  </si>
  <si>
    <t>汀坪乡</t>
  </si>
  <si>
    <t>城步苗族自治县汀坪乡C101、C178、C196、C086安全生命防护工程</t>
  </si>
  <si>
    <t>145万元/个</t>
  </si>
  <si>
    <t>五团镇</t>
  </si>
  <si>
    <t>城步苗族自治县五团镇C150、C155、C156、C157、C173公路安全生命防护工程</t>
  </si>
  <si>
    <t>97万元/个</t>
  </si>
  <si>
    <t>长安营镇</t>
  </si>
  <si>
    <t>城步苗族自治县长安营镇C097安全生命防护工程</t>
  </si>
  <si>
    <t>65万元/个</t>
  </si>
  <si>
    <t>城步苗族自治县长安营镇C094、C142、C143、C146、C149、C168、C167安全生命防护工程</t>
  </si>
  <si>
    <t>137万元/个</t>
  </si>
  <si>
    <t>人居环境
汇总</t>
  </si>
  <si>
    <t>人居环境</t>
  </si>
  <si>
    <t>环境卫生整治垃圾转运站建设</t>
  </si>
  <si>
    <t>美化双桥人居环境</t>
  </si>
  <si>
    <t>永丰环境卫生整治</t>
  </si>
  <si>
    <t>改善全村村容村貌</t>
  </si>
  <si>
    <t>蒋坊乡</t>
  </si>
  <si>
    <t>垃圾压缩站1座</t>
  </si>
  <si>
    <t>280万元/个</t>
  </si>
  <si>
    <t>县级</t>
  </si>
  <si>
    <t>解决全乡垃圾收转运问题，实现垃圾处理户分类、村收集、乡转运。</t>
  </si>
  <si>
    <t>金紫乡</t>
  </si>
  <si>
    <t>兰蓉乡</t>
  </si>
  <si>
    <t>茅坪镇</t>
  </si>
  <si>
    <t>310万元/个</t>
  </si>
  <si>
    <t>解决全镇垃圾收转运问题，实现垃圾处理户分类、村收集、乡转运。</t>
  </si>
  <si>
    <t>分拣中心1座</t>
  </si>
  <si>
    <t>800万元/个</t>
  </si>
  <si>
    <t>解决全县垃圾分类减量</t>
  </si>
  <si>
    <t>金树社区—巡村头—中山社区人居环境改造</t>
  </si>
  <si>
    <t>290万元/个</t>
  </si>
  <si>
    <t>长安营镇南山片</t>
  </si>
  <si>
    <t>解决南山片区垃圾收转运问题，实现垃圾处理户分类、村收集、乡转运。</t>
  </si>
  <si>
    <t>人安饮水
汇总</t>
  </si>
  <si>
    <t>白毛坪乡坳岭村</t>
  </si>
  <si>
    <t>人安饮水</t>
  </si>
  <si>
    <t>坳岭村安全饮水工程1.2.3.5组新建蓄水池、过滤池及输配水管道</t>
  </si>
  <si>
    <t>21.65
万元/个</t>
  </si>
  <si>
    <t>解决147户村民生活用水</t>
  </si>
  <si>
    <t>白毛坪乡白毛坪村</t>
  </si>
  <si>
    <t>新建取水工程，配备一体化全自动净水设备、新建清水池、辅助生产用房、加压泵房等，铺设管道总长74503m</t>
  </si>
  <si>
    <t>50.05
万元/个</t>
  </si>
  <si>
    <t>解决397户村民生活用水</t>
  </si>
  <si>
    <t>改变水源，增加管材</t>
  </si>
  <si>
    <t>白毛坪乡城溪村</t>
  </si>
  <si>
    <t>增加管材</t>
  </si>
  <si>
    <t>解决322户村民生活用水</t>
  </si>
  <si>
    <t>白毛坪乡大岔坪村</t>
  </si>
  <si>
    <t>新建蓄水池、过滤池及输配水管道</t>
  </si>
  <si>
    <t>解决68户村民生活用水</t>
  </si>
  <si>
    <t>白毛坪乡大阳村</t>
  </si>
  <si>
    <t>翁坵头、潘家溪、王观音、大腊屋、老虎岩、南风冲</t>
  </si>
  <si>
    <t>4.14万元/个</t>
  </si>
  <si>
    <t>解决265户村民生活用水</t>
  </si>
  <si>
    <t>白毛坪乡歌舞村</t>
  </si>
  <si>
    <t>解决286户村民生活用水</t>
  </si>
  <si>
    <t>白毛坪乡蜡屋村</t>
  </si>
  <si>
    <t>0.08万元/个</t>
  </si>
  <si>
    <t>解决258户村民生活用水</t>
  </si>
  <si>
    <t>34.01万元/个</t>
  </si>
  <si>
    <t>解决285户村民生活用水</t>
  </si>
  <si>
    <t>大古中心小学</t>
  </si>
  <si>
    <t>大古村中心小学人安饮水工程扩建</t>
  </si>
  <si>
    <t>解决4520户村民生活用水</t>
  </si>
  <si>
    <t>0.2万元/个</t>
  </si>
  <si>
    <t>解决253户村民生活用水</t>
  </si>
  <si>
    <t>丹口镇丹口村</t>
  </si>
  <si>
    <t>31.55
万元/个</t>
  </si>
  <si>
    <t>解决292户村民生活用水</t>
  </si>
  <si>
    <t>4.5万元/个</t>
  </si>
  <si>
    <t>解决201户村民生活用水</t>
  </si>
  <si>
    <t>9.9042
万元/个</t>
  </si>
  <si>
    <t>5、6组拦水坝、过滤池、蓄水池、水管网铺设</t>
  </si>
  <si>
    <t>解决194户村民生活用水</t>
  </si>
  <si>
    <t>丹口镇泉洲村</t>
  </si>
  <si>
    <t>解决326户村民生活用水</t>
  </si>
  <si>
    <t>丹口镇沙洲岩门村</t>
  </si>
  <si>
    <t>11.18
万元/个</t>
  </si>
  <si>
    <t>解决383户村民生活用水</t>
  </si>
  <si>
    <t>丹口镇太平村</t>
  </si>
  <si>
    <t>14.42
万元/个</t>
  </si>
  <si>
    <t>丹口镇下团居委会</t>
  </si>
  <si>
    <t>16.4万元/个</t>
  </si>
  <si>
    <t>丹口镇仙鹅村</t>
  </si>
  <si>
    <t>7组陡冲头更换水源</t>
  </si>
  <si>
    <t>解决254户村民生活用水</t>
  </si>
  <si>
    <t>丹口镇羊石村</t>
  </si>
  <si>
    <t>28.04
万元/个</t>
  </si>
  <si>
    <t>拦水坝、过滤池、蓄水池、水管网铺设</t>
  </si>
  <si>
    <t>解决102户村民生活用水</t>
  </si>
  <si>
    <t>蒋坊乡枧坪村</t>
  </si>
  <si>
    <t>6、8组更换水源</t>
  </si>
  <si>
    <t>6.1094
万元/个</t>
  </si>
  <si>
    <t>解决368户村民生活用水</t>
  </si>
  <si>
    <t>蒋坊乡柳林村</t>
  </si>
  <si>
    <t>输配水管道</t>
  </si>
  <si>
    <t>解决471户村民生活用水</t>
  </si>
  <si>
    <t>蒋坊乡铺头村</t>
  </si>
  <si>
    <t>老供水管网改造</t>
  </si>
  <si>
    <t>12.55
万元/个</t>
  </si>
  <si>
    <t>解决429户村民生活用水</t>
  </si>
  <si>
    <t>蒋坊乡杉坊村</t>
  </si>
  <si>
    <t>梅溪、老屋团、岩底园片自来水建设</t>
  </si>
  <si>
    <t>74万元/个</t>
  </si>
  <si>
    <t>解决全村饮水困难</t>
  </si>
  <si>
    <t>蒋坊乡太和村</t>
  </si>
  <si>
    <t>17.9991
万元/个</t>
  </si>
  <si>
    <t>蒋坊乡竹联村</t>
  </si>
  <si>
    <t>10.55
万元/个</t>
  </si>
  <si>
    <t>蓄水池维修及管道安装</t>
  </si>
  <si>
    <t>改善村民人安饮水条件</t>
  </si>
  <si>
    <t>金紫中心小学蓄水池、水管网铺设</t>
  </si>
  <si>
    <t>温井至二中水池水管重建</t>
  </si>
  <si>
    <t>0.0638
万元/个</t>
  </si>
  <si>
    <t>解决362户村民生活用水</t>
  </si>
  <si>
    <t>兰蓉乡报木坪村</t>
  </si>
  <si>
    <t>3.5.6.7.8组增加20000米入户管</t>
  </si>
  <si>
    <t>25.16
万元/个</t>
  </si>
  <si>
    <t>解决307户村民生活用水</t>
  </si>
  <si>
    <t>增加管材200米</t>
  </si>
  <si>
    <t>0.65万元/个</t>
  </si>
  <si>
    <t>塔底自来水管网维修</t>
  </si>
  <si>
    <t>完善塔底自来水建设</t>
  </si>
  <si>
    <t>茅坪镇联龙村</t>
  </si>
  <si>
    <t>茅坪镇七里山村</t>
  </si>
  <si>
    <t>1、2、7组新建蓄水池、过滤池及输配水管道</t>
  </si>
  <si>
    <t>11.2万元/个</t>
  </si>
  <si>
    <t>解决210户村民生活用水</t>
  </si>
  <si>
    <t>增加管材3000米</t>
  </si>
  <si>
    <t>8.57万元/个</t>
  </si>
  <si>
    <t>茅坪镇桐龙村</t>
  </si>
  <si>
    <t>茅坪桐龙村安置点新建蓄水池、过滤池及输配水管道</t>
  </si>
  <si>
    <t>0.25万元/个</t>
  </si>
  <si>
    <t>解决161户村民生活用水</t>
  </si>
  <si>
    <t>新建拦河坝、过滤池、蓄水池及管材安装</t>
  </si>
  <si>
    <t>4.47万元/个</t>
  </si>
  <si>
    <t>解决262户村民生活用水</t>
  </si>
  <si>
    <t>茅坪镇长乐村</t>
  </si>
  <si>
    <t>长乐村一组打井</t>
  </si>
  <si>
    <t>解决10户村民生活用水</t>
  </si>
  <si>
    <t>儒林镇八居委会</t>
  </si>
  <si>
    <t>17.51万元/个</t>
  </si>
  <si>
    <t>解决220户村民生活用水</t>
  </si>
  <si>
    <t>城西村自来水工程管网8000米</t>
  </si>
  <si>
    <t>26.3万元/个</t>
  </si>
  <si>
    <t>解决195户村民生活用水</t>
  </si>
  <si>
    <t>5组水池和供水管网维修</t>
  </si>
  <si>
    <t>解决315户村民生活用水</t>
  </si>
  <si>
    <t>儒林镇龙凤冲村</t>
  </si>
  <si>
    <t>1、4组新建蓄水池、过滤池及输配水管道</t>
  </si>
  <si>
    <t>7.56万元/个</t>
  </si>
  <si>
    <t>解决299户村民生活用水</t>
  </si>
  <si>
    <t>儒林镇南门村</t>
  </si>
  <si>
    <t>南门片老街和陈家湾自来水建设项目</t>
  </si>
  <si>
    <t>120万元/个</t>
  </si>
  <si>
    <t>儒林镇盘石村</t>
  </si>
  <si>
    <t>20.02
万元/个</t>
  </si>
  <si>
    <t>3.25万元/个</t>
  </si>
  <si>
    <t>勤俭1－14组新建蓄水池、过滤池及输配水管道</t>
  </si>
  <si>
    <t>36.05
万元/个</t>
  </si>
  <si>
    <t>解决780户村民生活用水</t>
  </si>
  <si>
    <t>蓄水池、水管网铺设</t>
  </si>
  <si>
    <t>27.2万元/个</t>
  </si>
  <si>
    <t>解决525户村民生活用水</t>
  </si>
  <si>
    <t>温塘片新建蓄水池、过滤池及输配水管道</t>
  </si>
  <si>
    <t>1.03万元/个</t>
  </si>
  <si>
    <t>解决424户村民生活用水</t>
  </si>
  <si>
    <t>田桥片新建蓄水池、过滤池及输配水管道</t>
  </si>
  <si>
    <t>1.79万元/个</t>
  </si>
  <si>
    <t>管道500米</t>
  </si>
  <si>
    <t>汀坪乡隘上村</t>
  </si>
  <si>
    <t>三、六组拦水坝、过滤池、蓄水池、水管网铺设</t>
  </si>
  <si>
    <t>17万元/个</t>
  </si>
  <si>
    <t>22.09
万元/个</t>
  </si>
  <si>
    <t>桂石片新建蓄水池、过滤池及输配水管道</t>
  </si>
  <si>
    <t>7组新建蓄水池</t>
  </si>
  <si>
    <t>3.6万元/个</t>
  </si>
  <si>
    <t>解决15户村民生活用水</t>
  </si>
  <si>
    <t>汀坪乡龙塘村</t>
  </si>
  <si>
    <t>增加6组人安饮水，1组更换水源</t>
  </si>
  <si>
    <t>41.05
万元/个</t>
  </si>
  <si>
    <t>解决205户村民生活用水</t>
  </si>
  <si>
    <t>1.2组增加水源</t>
  </si>
  <si>
    <t>汀坪乡团心寨村</t>
  </si>
  <si>
    <t>3.69万元/个</t>
  </si>
  <si>
    <t>汀坪乡杨梅村</t>
  </si>
  <si>
    <t>7、8组新建蓄水池、过滤池及输配水管道</t>
  </si>
  <si>
    <t>土桥农场</t>
  </si>
  <si>
    <t>土桥农场管理区供水管网延伸工程8500米</t>
  </si>
  <si>
    <t>解决160户村民生活用水</t>
  </si>
  <si>
    <t>县住建局</t>
  </si>
  <si>
    <t>土桥农场文田居委会</t>
  </si>
  <si>
    <t>9、20组新建蓄水池、过滤池及输配水管道</t>
  </si>
  <si>
    <t>解决370户村民生活用水</t>
  </si>
  <si>
    <t>3.1万元/个</t>
  </si>
  <si>
    <t>威溪乡白沙村</t>
  </si>
  <si>
    <t>白沙村1.2.3.7组新建蓄水池、过滤池及输配水管道</t>
  </si>
  <si>
    <t>8.47万元/个</t>
  </si>
  <si>
    <t>解决251户村民生活用水</t>
  </si>
  <si>
    <t>原华山村(1至11组)新建蓄水池、过滤池及输配水管道</t>
  </si>
  <si>
    <t>22.84
万元/个</t>
  </si>
  <si>
    <t>解决331户村民生活用水</t>
  </si>
  <si>
    <t>全村八个自然小组新建蓄水池、过滤池及输配水管道</t>
  </si>
  <si>
    <t>13.38
万元/个</t>
  </si>
  <si>
    <t>解决178户村民生活用水</t>
  </si>
  <si>
    <t>威溪乡正冲村</t>
  </si>
  <si>
    <t>正冲村人安饮水增加水池建设</t>
  </si>
  <si>
    <t>6.44万元/个</t>
  </si>
  <si>
    <t>解决121户村民生活用水</t>
  </si>
  <si>
    <t>五团镇白水头村</t>
  </si>
  <si>
    <t>白水头村1、2、3、4组自来水管维修</t>
  </si>
  <si>
    <t>0.3243
万元/个</t>
  </si>
  <si>
    <t>解决184户村民生活用水</t>
  </si>
  <si>
    <t>5.6.7组新建蓄水池、过滤池及输配水管道</t>
  </si>
  <si>
    <t>5.7万元/个</t>
  </si>
  <si>
    <t>五团镇茶园村</t>
  </si>
  <si>
    <t>5、6组增加水源</t>
  </si>
  <si>
    <t>五团镇金树村</t>
  </si>
  <si>
    <t>11组黑冲新建蓄水池、过滤池及输配水管道</t>
  </si>
  <si>
    <t>4.23万元/个</t>
  </si>
  <si>
    <t>解决388户村民生活用水</t>
  </si>
  <si>
    <t>9.55万元/个</t>
  </si>
  <si>
    <t>西岩镇</t>
  </si>
  <si>
    <t>新建净水构筑物、清水池，新建配水井、辅助生活用房、综合楼和配水工程及改建加药房等，对大河江水厂干管及入户工程进行改造更新，西岩镇自来水工程干支管道总长度38672m</t>
  </si>
  <si>
    <t>100.05
万元/个</t>
  </si>
  <si>
    <t>解决1768户村民生活用水</t>
  </si>
  <si>
    <t>西岩镇碧云村</t>
  </si>
  <si>
    <t>0.7万元/个</t>
  </si>
  <si>
    <t>11、12组增加水源</t>
  </si>
  <si>
    <t>解决25户村民生活用水</t>
  </si>
  <si>
    <t>陈家片新建蓄水池、过滤池及输配水管道</t>
  </si>
  <si>
    <t>13.3万元/个</t>
  </si>
  <si>
    <t>解决559户村民生活用水</t>
  </si>
  <si>
    <t>水管网铺设</t>
  </si>
  <si>
    <t>解决25户生活居民生活用水</t>
  </si>
  <si>
    <t>22.2万元/个</t>
  </si>
  <si>
    <t>1.98万元/个</t>
  </si>
  <si>
    <t>8.51万元/个</t>
  </si>
  <si>
    <t>7.98万元/个</t>
  </si>
  <si>
    <t>大塘十组新建蓄水池、过滤池及输配水管道</t>
  </si>
  <si>
    <t>0.3万元/个</t>
  </si>
  <si>
    <t>解决469户村民生活用水</t>
  </si>
  <si>
    <t>石龙村新建蓄水池、过滤池及输配水管道</t>
  </si>
  <si>
    <t>15.17
万元/个</t>
  </si>
  <si>
    <t>西岩镇兴松村</t>
  </si>
  <si>
    <t>10.8万元/个</t>
  </si>
  <si>
    <t>西岩镇杨家山村</t>
  </si>
  <si>
    <t>永丰村高头岭组新建蓄水池、过滤池及输配水管道</t>
  </si>
  <si>
    <t>2.6万元/个</t>
  </si>
  <si>
    <t>解决884户村民生活用水</t>
  </si>
  <si>
    <t>3.57万元/个</t>
  </si>
  <si>
    <t>2017年26个已结算项目缺口总资金（新建蓄水池、过滤池及输配水管道）</t>
  </si>
  <si>
    <t>215.32万元/个</t>
  </si>
  <si>
    <t>解决3538户村民生活用水</t>
  </si>
  <si>
    <t>城步县融媒体中心云雾岭转播台蓄水池、水管网铺设</t>
  </si>
  <si>
    <t>解决22户村民生活用水</t>
  </si>
  <si>
    <t>长安营镇大寨村</t>
  </si>
  <si>
    <t>大寨村新建拦河坝、过滤池、蓄水池及管材安装；长坪村4组水源改造</t>
  </si>
  <si>
    <t>89万元/个</t>
  </si>
  <si>
    <t xml:space="preserve">人安饮水水池13个，水桶8个，管道28.5千米
</t>
  </si>
  <si>
    <t>28.55
万元/个</t>
  </si>
  <si>
    <t>解决163户村民生活用水</t>
  </si>
  <si>
    <t>长安营镇黄洋村</t>
  </si>
  <si>
    <t>长安营镇建家坪村</t>
  </si>
  <si>
    <t>深冲河、茅坪湖新建蓄水池、过滤池及输配水管道</t>
  </si>
  <si>
    <t>解决10贫困人口的饮水困难</t>
  </si>
  <si>
    <t>长安营镇长安营村</t>
  </si>
  <si>
    <t>8.98万元/个</t>
  </si>
  <si>
    <t>村组道路 汇总</t>
  </si>
  <si>
    <t>村组道路</t>
  </si>
  <si>
    <t>袁家山村第三、四、五村民小组组道建设0.7公里</t>
  </si>
  <si>
    <t>解决袁家山村300人出行困难</t>
  </si>
  <si>
    <t>袁家山村</t>
  </si>
  <si>
    <t>金兴村白竹山道路硬化</t>
  </si>
  <si>
    <t>解决白竹山出行问题</t>
  </si>
  <si>
    <t>汀坪村（十三组）场地硬化</t>
  </si>
  <si>
    <t>28万元/个</t>
  </si>
  <si>
    <t>改善全村运营环境</t>
  </si>
  <si>
    <t>汀坪村（小学门口至庵子背底）360米硬化</t>
  </si>
  <si>
    <t>12.5万元/个</t>
  </si>
  <si>
    <t>方便村民1201人出行</t>
  </si>
  <si>
    <t>兴隆村路口—复兴村1组招呼站
白泥窝—老盘古村村部共7公里村道</t>
  </si>
  <si>
    <t>复兴村</t>
  </si>
  <si>
    <t>村组公路
汇总</t>
  </si>
  <si>
    <t>村组公路</t>
  </si>
  <si>
    <t>村组道路建设</t>
  </si>
  <si>
    <t>35.55
万元/个</t>
  </si>
  <si>
    <t>解决200村民的出行困难</t>
  </si>
  <si>
    <t>丹口镇</t>
  </si>
  <si>
    <t>城步县边溪至南山牧场公路水毁工程（第二期）</t>
  </si>
  <si>
    <t>改善1341村民出行</t>
  </si>
  <si>
    <t>丹口镇太平村扩改硬化工程3.5公里</t>
  </si>
  <si>
    <t>改善256村民出行</t>
  </si>
  <si>
    <t>太平村</t>
  </si>
  <si>
    <t>原陡冲头村组道扩改工程</t>
  </si>
  <si>
    <t>13.0774
万元/个</t>
  </si>
  <si>
    <t>解决村民出行</t>
  </si>
  <si>
    <t>原陡冲头村组道铺沙工程</t>
  </si>
  <si>
    <t>48.5062
万元/个</t>
  </si>
  <si>
    <t>蒋坊乡大同村20组洪江溪组道硬化1.7公里*4.5米</t>
  </si>
  <si>
    <t>改善134人出行条件</t>
  </si>
  <si>
    <t>大同村</t>
  </si>
  <si>
    <t>蒋坊乡大同村3组谢家坪组道硬化0.5公里*3.5米</t>
  </si>
  <si>
    <t>改善70人出行条件</t>
  </si>
  <si>
    <t>蒋坊乡大同村6组杨家团组道硬化0.7公里*3米</t>
  </si>
  <si>
    <t>改善113人出行条件</t>
  </si>
  <si>
    <t>兰蓉乡水源村云场里至陈家罢硬化2.5km</t>
  </si>
  <si>
    <t>140万元/个</t>
  </si>
  <si>
    <t>解决全村出行困难</t>
  </si>
  <si>
    <t>水源村</t>
  </si>
  <si>
    <t>茅坪镇燕子山
居委会</t>
  </si>
  <si>
    <t>茅坪镇胡山界片组道硬化工程2.1公里</t>
  </si>
  <si>
    <t>90万元/个</t>
  </si>
  <si>
    <t>燕子山
居委会</t>
  </si>
  <si>
    <t>大桥村4组村组公路水毁维修（砌筑挡墙）</t>
  </si>
  <si>
    <t>180万元/个</t>
  </si>
  <si>
    <t>改善285村民出行</t>
  </si>
  <si>
    <t>大桥村</t>
  </si>
  <si>
    <t>儒林镇兰腾村</t>
  </si>
  <si>
    <t>组道长300米、宽3.5米、厚20公分</t>
  </si>
  <si>
    <t>1组王家包水毁道路维修</t>
  </si>
  <si>
    <t>汀坪乡大河片老村公所至隘冲介至勾冲道路硬化工程2.4公里</t>
  </si>
  <si>
    <t>125万元/个</t>
  </si>
  <si>
    <t>组道长680米、宽4.5米、厚12公分</t>
  </si>
  <si>
    <t>威溪乡长佃村</t>
  </si>
  <si>
    <t>三组道路硬化</t>
  </si>
  <si>
    <t>48.3721
万元/个</t>
  </si>
  <si>
    <t>解决村民出行困难</t>
  </si>
  <si>
    <t>一组、二组道路硬化1.4公里</t>
  </si>
  <si>
    <t>解决100村民出行困难</t>
  </si>
  <si>
    <t>长佃村</t>
  </si>
  <si>
    <t>22.6186
万元/个</t>
  </si>
  <si>
    <t>解决286村民的出行困难</t>
  </si>
  <si>
    <t>五团镇腾坪村</t>
  </si>
  <si>
    <t>五团镇腾坪村X093至党群服务中心道路硬化工程1.4公里</t>
  </si>
  <si>
    <t>腾坪村</t>
  </si>
  <si>
    <t>修建挡土墙三处共500立方米，清理五石公路水毁垮方三处共1500立方米</t>
  </si>
  <si>
    <t>太塘村至双洪公路K0+000—K1+500段路面维修</t>
  </si>
  <si>
    <t>长安营镇德胜村</t>
  </si>
  <si>
    <t>四组道路硬化2公里</t>
  </si>
  <si>
    <t>107万元/个</t>
  </si>
  <si>
    <t>解决120村民出行困难</t>
  </si>
  <si>
    <t>德胜村</t>
  </si>
  <si>
    <t>兰蓉乡黔峰村</t>
  </si>
  <si>
    <t>水源至8组（C999线）4.7公里</t>
  </si>
  <si>
    <t>19.1267
万元/个</t>
  </si>
  <si>
    <t>解决300村民出行困难</t>
  </si>
  <si>
    <t>8组至赤土岭（3、7组）4.6公里</t>
  </si>
  <si>
    <t>五团镇恒洲村</t>
  </si>
  <si>
    <t>初水至恒洲公路12公里维修</t>
  </si>
  <si>
    <t>295.2882万元/个</t>
  </si>
  <si>
    <t>改善190村民出行</t>
  </si>
  <si>
    <t>横坡村8组组道新建9800米</t>
  </si>
  <si>
    <t>9.9587万元/个</t>
  </si>
  <si>
    <t>唐家坊至吴家道路维修430米</t>
  </si>
  <si>
    <t>0.8万元/个</t>
  </si>
  <si>
    <t>三、九组道路硬化1公里</t>
  </si>
  <si>
    <t>1.748万元/个</t>
  </si>
  <si>
    <t>兰藤村村道垮方1处，修建挡墙1个</t>
  </si>
  <si>
    <t>0.4万元/个</t>
  </si>
  <si>
    <t>3组、12组（六板溪）组道修建7000米</t>
  </si>
  <si>
    <t>9.26万元/个</t>
  </si>
  <si>
    <t>罗家7组（六洞田）道路硬化1.4公里</t>
  </si>
  <si>
    <t>1.1829万元/个</t>
  </si>
  <si>
    <t>道路硬化二组400米，六组300米</t>
  </si>
  <si>
    <t>0.59万元/个</t>
  </si>
  <si>
    <t>儒林镇玉屏村</t>
  </si>
  <si>
    <t>玉屏一组道路硬化300米*3.5米</t>
  </si>
  <si>
    <t>1.5257万元/个</t>
  </si>
  <si>
    <t>小清溪五组道路硬化400米*3.5米</t>
  </si>
  <si>
    <t>0.7052万元/个</t>
  </si>
  <si>
    <t>金水二组道路建设250米</t>
  </si>
  <si>
    <t>2.4322万元/个</t>
  </si>
  <si>
    <t>儒林镇十里树村</t>
  </si>
  <si>
    <t>十里树C125窄加宽工程</t>
  </si>
  <si>
    <t>城步县农村基础设施项目儒林镇-兰蓉 乡（镇） 新枧水村、兰藤村、水源村、黔峰村、尖头田 村 K0+000-K8+900）农村公路修护工程（第一合同段）</t>
  </si>
  <si>
    <t>77.4317万元/个</t>
  </si>
  <si>
    <t>城步县农村基础设施项目儒林镇-兰蓉 乡（镇） 新枧水村、兰藤村、水源村、黔峰村、尖头田 村 K8+900-K14+300）农村公路修护工程（第二合同段）</t>
  </si>
  <si>
    <t>34.7903万元/个</t>
  </si>
  <si>
    <t>儒林镇拦牛坪村</t>
  </si>
  <si>
    <t>城步县农村基础设施项目儒林镇-兰蓉 乡（镇） 新枧水村、兰藤村、水源村、黔峰村、尖头田 村 K14+300-K20+500）农村公路修护工程（第三合同段）</t>
  </si>
  <si>
    <t>40.5978万元/个</t>
  </si>
  <si>
    <t>兰蓉乡水源村、黔峰村</t>
  </si>
  <si>
    <t>城步县农村基础设施项目儒林镇-兰蓉 乡（镇） 新枧水村、兰藤村、水源村、黔峰村、尖头田 村 K20+500-K28+000）农村公路修护工程（第四合同段）</t>
  </si>
  <si>
    <t>15.9352万元/个</t>
  </si>
  <si>
    <t>兰蓉乡新寨村、尖头田 村</t>
  </si>
  <si>
    <t>城步县农村基础设施项目儒林镇-兰蓉 乡（镇） 新枧水村、兰藤村、水源村、黔峰村、尖头田 村 K28+000-K36+248）农村公路修护工程（第五合同段）</t>
  </si>
  <si>
    <t>34.0214万元/个</t>
  </si>
  <si>
    <t>城步县农村基础设施项目白毛坪（乡）大阳村、小寨  村（X163线太阳升至侯家寨K0+000-K6+800） 农村公路修护工程（第一合同段）</t>
  </si>
  <si>
    <t>38.05万元/个</t>
  </si>
  <si>
    <t>白毛坪镇小寨村</t>
  </si>
  <si>
    <t>城步县农村基础设施项目白毛坪（乡）大阳村、小寨  村（K0+000-K15+500） 农村公路修护工程（第二合同段）</t>
  </si>
  <si>
    <t>59.5601万元/个</t>
  </si>
  <si>
    <t>水尾底新修桥1座长9米，宽4.5米</t>
  </si>
  <si>
    <t>55.0162万元/个</t>
  </si>
  <si>
    <t>改善292村民出行</t>
  </si>
  <si>
    <t>陶家庄新修桥1座长9米，宽4.5米</t>
  </si>
  <si>
    <t>黄石桥1*16米现浇钢筋混凝土维修加固</t>
  </si>
  <si>
    <t>41.6374万元/个</t>
  </si>
  <si>
    <t>改善589村民出行</t>
  </si>
  <si>
    <t>黄泥田新修桥1座长9米，宽4.5米</t>
  </si>
  <si>
    <t>36.0658万元/个</t>
  </si>
  <si>
    <t>大斗子平板桥4米长，4.5米宽</t>
  </si>
  <si>
    <t>改善68村民出行</t>
  </si>
  <si>
    <t>白毛坪水毁桥梁修复</t>
  </si>
  <si>
    <t>改善397村民出行</t>
  </si>
  <si>
    <t>碧云崖山底-天狮脚下4.5米*620米</t>
  </si>
  <si>
    <t>10.9502万元/个</t>
  </si>
  <si>
    <t>改善602村民出行</t>
  </si>
  <si>
    <t>金凤片1-5组组道4500m铺砂宽3.5M</t>
  </si>
  <si>
    <t>10.729万元/个</t>
  </si>
  <si>
    <t>改善707村民出行</t>
  </si>
  <si>
    <t>李家团、杨家团700M铺砂宽3.5M</t>
  </si>
  <si>
    <t>易家湾曾家水7-8组危桥重建35M</t>
  </si>
  <si>
    <t>19.8914万元/个</t>
  </si>
  <si>
    <t>改善474村民出行</t>
  </si>
  <si>
    <t>原金水村金水哨洞至烟支凸2.5km水毁维修铺砂，宽3.5M</t>
  </si>
  <si>
    <t>8.4109万元/个</t>
  </si>
  <si>
    <t>改善482村民出行</t>
  </si>
  <si>
    <t>原栗坪村茅坪里至唐家山3km水毁维修铺砂，宽3.5M</t>
  </si>
  <si>
    <t>金水五组1.5公里维修铺砂，宽3.5M</t>
  </si>
  <si>
    <t>玉屏一组扩宽铺砂1500米，宽3.5M</t>
  </si>
  <si>
    <t>7.6632万元/个</t>
  </si>
  <si>
    <t>改善371村民出行</t>
  </si>
  <si>
    <t>玉屏四、五组1500米扩宽铺砂，宽3.5M</t>
  </si>
  <si>
    <t>小清溪五组通达600米铺砂，宽3.5M</t>
  </si>
  <si>
    <t>羊石至斜头山Y037线4.23KM水毁维修</t>
  </si>
  <si>
    <t>48.5448万元/个</t>
  </si>
  <si>
    <t>改善272村民出行</t>
  </si>
  <si>
    <t>4组组道维修3.2公里</t>
  </si>
  <si>
    <t>14.5773万元/个</t>
  </si>
  <si>
    <t>改善201村民出行</t>
  </si>
  <si>
    <t>沙基片新廖至东河路村道铺沙3000米*3.5米</t>
  </si>
  <si>
    <t>8.1283万元/个</t>
  </si>
  <si>
    <t>改善525村民出行</t>
  </si>
  <si>
    <t>黄土坳至石牛水水毁道路维修铺沙</t>
  </si>
  <si>
    <t>16.8043万元/个</t>
  </si>
  <si>
    <t>改善228村民出行</t>
  </si>
  <si>
    <t>谢家屋下至温塘坪村道扩改硬化10公里，宽3.5米</t>
  </si>
  <si>
    <t>71.1019万元/个</t>
  </si>
  <si>
    <t>改善205村民出行</t>
  </si>
  <si>
    <t>13、15、17组长1600米铺砂宽3.5米</t>
  </si>
  <si>
    <t>19.7408万元/个</t>
  </si>
  <si>
    <t>改善456村民出行</t>
  </si>
  <si>
    <t>汀坪乡安乐村</t>
  </si>
  <si>
    <t>温塘坪至信溪口水毁路基600米</t>
  </si>
  <si>
    <t>改善168村民出行</t>
  </si>
  <si>
    <t>村道道路扩改硬化3.5KM</t>
  </si>
  <si>
    <t>71.037万元/个</t>
  </si>
  <si>
    <t>白毛坪乡横板桥村</t>
  </si>
  <si>
    <t>八组组道扩改，4.1公里，铺砂</t>
  </si>
  <si>
    <t>49.0027万元/个</t>
  </si>
  <si>
    <t>改善219村民出行</t>
  </si>
  <si>
    <t>四组至原义山园村级活动中心水毁修复，2.44公里</t>
  </si>
  <si>
    <t>27.9429万元/个</t>
  </si>
  <si>
    <t>二组组道铺砂，1.5公里，铺砂</t>
  </si>
  <si>
    <t>9.0494万元/个</t>
  </si>
  <si>
    <t>一组至四组组道维修，3.9公里，铺砂</t>
  </si>
  <si>
    <t>1.2.3.4.5.7组维修10千米</t>
  </si>
  <si>
    <t>10.5071万元/个</t>
  </si>
  <si>
    <t>牛塘坪至岩头全长1千米，路面宽3。5米，水毁维修铺沙整平</t>
  </si>
  <si>
    <t>兴隆桥头至猴塔界公路硬化1.5km</t>
  </si>
  <si>
    <t>25.9254万元/个</t>
  </si>
  <si>
    <t>改善129村民出行</t>
  </si>
  <si>
    <t>江河桥危桥重建32米</t>
  </si>
  <si>
    <t>37.3039万元/个</t>
  </si>
  <si>
    <t>改善568村民出行</t>
  </si>
  <si>
    <t>田心片5、6组桥</t>
  </si>
  <si>
    <t>23.5019万元/个</t>
  </si>
  <si>
    <t>改善795村民出行</t>
  </si>
  <si>
    <t>李家坊友好桥新建25米</t>
  </si>
  <si>
    <t>18.6225万元/个</t>
  </si>
  <si>
    <t>改善712村民出行</t>
  </si>
  <si>
    <t>黄泥凹桥水毁重建</t>
  </si>
  <si>
    <t>14.8423万元/个</t>
  </si>
  <si>
    <t>改善895村民出行</t>
  </si>
  <si>
    <t>一组组道桥水毁重建</t>
  </si>
  <si>
    <t>改善572村民出行</t>
  </si>
  <si>
    <t>金紫乡太坪村</t>
  </si>
  <si>
    <t>星火一桥水毁重建22米</t>
  </si>
  <si>
    <t>杨梅炉桥水毁重建14米</t>
  </si>
  <si>
    <t>9.8035万元/个</t>
  </si>
  <si>
    <t>改善429村民出行</t>
  </si>
  <si>
    <t>汀坪乡大候村</t>
  </si>
  <si>
    <t>唐家铺桥重建19米</t>
  </si>
  <si>
    <t>50.6484万元/个</t>
  </si>
  <si>
    <t>改善179村民出行</t>
  </si>
  <si>
    <t>易家桥水毁重建32米</t>
  </si>
  <si>
    <t>改善326村民出行</t>
  </si>
  <si>
    <t>赵门前桥梁一座36米</t>
  </si>
  <si>
    <t>24.4562万元/个</t>
  </si>
  <si>
    <t>改善251村民出行</t>
  </si>
  <si>
    <t>巡头4组组道硬化4.58公里</t>
  </si>
  <si>
    <t>173.4629万元/个</t>
  </si>
  <si>
    <t>改善347村民出行</t>
  </si>
  <si>
    <t>巡头6.7组组道硬化4.54公里</t>
  </si>
  <si>
    <t>220.0674万元/个</t>
  </si>
  <si>
    <t>一组组道1500米</t>
  </si>
  <si>
    <t>18.7082万元/个</t>
  </si>
  <si>
    <t>改善177村民出行</t>
  </si>
  <si>
    <t>三组组道1800米</t>
  </si>
  <si>
    <t>村道建设8000米</t>
  </si>
  <si>
    <t>群旺村至洞头山村公路建设9.7公里</t>
  </si>
  <si>
    <t>166.5223万元/个</t>
  </si>
  <si>
    <t>四组大坳跨河桥梁长31米*宽6.5米</t>
  </si>
  <si>
    <t>18.1257万元/个</t>
  </si>
  <si>
    <t>改善346村民出行</t>
  </si>
  <si>
    <t>德胜村窄加宽720米</t>
  </si>
  <si>
    <t>24.9772万元/个</t>
  </si>
  <si>
    <t>改善182村民出行</t>
  </si>
  <si>
    <t>黄洋村窄加宽1900米</t>
  </si>
  <si>
    <t>改善80村民出行</t>
  </si>
  <si>
    <t>丹口镇陡冲头村</t>
  </si>
  <si>
    <t>陡冲头、仙鹅村窄加宽1.5公里</t>
  </si>
  <si>
    <t>45.0456万元/个</t>
  </si>
  <si>
    <t>改善213村民出行</t>
  </si>
  <si>
    <t>白毛坪乡温水村</t>
  </si>
  <si>
    <t>温水村C084窄加宽2.2公里</t>
  </si>
  <si>
    <t>29.258万元/个</t>
  </si>
  <si>
    <t>改善318村民出行</t>
  </si>
  <si>
    <t>汀坪乡小羊坪村</t>
  </si>
  <si>
    <t>大冲头至小水安防建设4300米</t>
  </si>
  <si>
    <t>53.4352万元/个</t>
  </si>
  <si>
    <t>改善322村民出行</t>
  </si>
  <si>
    <t>丹口镇背西村</t>
  </si>
  <si>
    <t>背石村C009大溪段安防建设2600米</t>
  </si>
  <si>
    <t>24.1516万元/个</t>
  </si>
  <si>
    <t>改善162村民出行</t>
  </si>
  <si>
    <t>洞头山村C010线采育场至粟子冲</t>
  </si>
  <si>
    <t>儒林镇小清溪村</t>
  </si>
  <si>
    <t>麻地-冲头水4.596公里</t>
  </si>
  <si>
    <t>2.045万元/个</t>
  </si>
  <si>
    <t>盘石村至玉屏村1.521公里</t>
  </si>
  <si>
    <t>冲头水至王家塘0.341公里</t>
  </si>
  <si>
    <t>长安营镇茅坪中队</t>
  </si>
  <si>
    <t>茅坪中队-茅坪中队公路提质改造6公里</t>
  </si>
  <si>
    <t>0.5333万元/个</t>
  </si>
  <si>
    <t>龙须坪中队-茅坪中队公路扩建0.521公里</t>
  </si>
  <si>
    <t>3.2528万元/个</t>
  </si>
  <si>
    <t>改善121村民出行</t>
  </si>
  <si>
    <t>转龙至转升道路水毁4.2公里修复</t>
  </si>
  <si>
    <t>3.658万元/个</t>
  </si>
  <si>
    <t>改善312村民出行</t>
  </si>
  <si>
    <t>肖家湾林道（正南水工区）建设3公里</t>
  </si>
  <si>
    <t>3.8014万元/个</t>
  </si>
  <si>
    <t>改善254村民出行</t>
  </si>
  <si>
    <t>双江口-高头岭工区道路建设2.525公里</t>
  </si>
  <si>
    <t>13.7282万元/个</t>
  </si>
  <si>
    <t>改善265村民出行</t>
  </si>
  <si>
    <t>转升片至江坪连村公路铺砂1.5KM宽3.5M</t>
  </si>
  <si>
    <t>5.3107万元/个</t>
  </si>
  <si>
    <t>野牛凸桥危桥重建32米</t>
  </si>
  <si>
    <t>16.9869万元/个</t>
  </si>
  <si>
    <t>长佃村二组公路铺砂0.4KM宽3.5M</t>
  </si>
  <si>
    <t>0.7554万元/个</t>
  </si>
  <si>
    <t>改善167村民出行</t>
  </si>
  <si>
    <t>威溪乡江坪村</t>
  </si>
  <si>
    <t>菜下至转升公路铺砂0.5 KM *3.5M</t>
  </si>
  <si>
    <t>1.9927万元/个</t>
  </si>
  <si>
    <t>改善465村民出行</t>
  </si>
  <si>
    <t>水口山-石园里道路扩建及部分新建1.9公里</t>
  </si>
  <si>
    <t>2.6801万元/个</t>
  </si>
  <si>
    <t>四组戴家岭至袁家屋丈公路提质改造工程，全长350米，扩改1米，挡土墙1处</t>
  </si>
  <si>
    <t>1.2402万元/个</t>
  </si>
  <si>
    <t>黄土坳500米铺砂宽3.5米</t>
  </si>
  <si>
    <t>47.6294万元/个</t>
  </si>
  <si>
    <t>秧田冲250米铺砂宽3.5米</t>
  </si>
  <si>
    <t>3.2237万元/个</t>
  </si>
  <si>
    <t>寨子上600米铺砂宽3.5米</t>
  </si>
  <si>
    <t>5.351万元/个</t>
  </si>
  <si>
    <t>爱记湾320米铺砂宽3.5米</t>
  </si>
  <si>
    <t>4.2441万元/个</t>
  </si>
  <si>
    <t>大河二、三组组道铺砂1800米宽3.5米</t>
  </si>
  <si>
    <t>大河四组组道铺砂650米宽3.5米</t>
  </si>
  <si>
    <t>7.7398万元/个</t>
  </si>
  <si>
    <t>大花田组道铺砂500米宽3.5米</t>
  </si>
  <si>
    <t>3.2007万元/个</t>
  </si>
  <si>
    <t>汀坪村桥梁修建16米</t>
  </si>
  <si>
    <t>26.0597万元/个</t>
  </si>
  <si>
    <t>三组刚雾岩桥水毁重建18米</t>
  </si>
  <si>
    <t>21.9239万元/个</t>
  </si>
  <si>
    <t>三组大冲组道扩建1000米</t>
  </si>
  <si>
    <t>2.8万元/个</t>
  </si>
  <si>
    <t>丹口镇信石村</t>
  </si>
  <si>
    <t>小冲里水毁工程维修6公里</t>
  </si>
  <si>
    <t>11.782万元/个</t>
  </si>
  <si>
    <t>改善362村民出行</t>
  </si>
  <si>
    <t>鹅形里小电站桥梁修建4.5*13米</t>
  </si>
  <si>
    <t>37.7481万元/个</t>
  </si>
  <si>
    <t>赤人冲道路硬化3.5米*960米</t>
  </si>
  <si>
    <t>14.059714万元/个</t>
  </si>
  <si>
    <t>丹平公路丹口村段硬化工程</t>
  </si>
  <si>
    <t>17.539万元/个</t>
  </si>
  <si>
    <t>村部道路硬化200米</t>
  </si>
  <si>
    <t>1.3114万元/个</t>
  </si>
  <si>
    <t>金紫乡金山村</t>
  </si>
  <si>
    <t>金山村1组至8组1.95公里</t>
  </si>
  <si>
    <t>52.9727万元/个</t>
  </si>
  <si>
    <t>11组通13组1公里</t>
  </si>
  <si>
    <t>8组学校路至和平村路（10-16组）0.9公里</t>
  </si>
  <si>
    <t>中学至15.16组路段1.2公里</t>
  </si>
  <si>
    <t>金山村村道至星火1.1公里</t>
  </si>
  <si>
    <t>村部至20组（罗家榜）0.3公里</t>
  </si>
  <si>
    <t>58.2609万元/个</t>
  </si>
  <si>
    <t>改善892村民出行</t>
  </si>
  <si>
    <t>26组至坪上0.3公里</t>
  </si>
  <si>
    <t>26组至马楠水0.22公里</t>
  </si>
  <si>
    <t>村道14、15组0.4公里</t>
  </si>
  <si>
    <t>沙井原村部至江西至太坪1.95公里</t>
  </si>
  <si>
    <t>江西村部至4、5、10、12组0.25公里</t>
  </si>
  <si>
    <t>江底至10、12组0.2公里</t>
  </si>
  <si>
    <t>席宗至9组（王府井）1.2公里</t>
  </si>
  <si>
    <t>11组组道0.4公里</t>
  </si>
  <si>
    <t>24组通往27、28组（新进庙水毁桥）</t>
  </si>
  <si>
    <t>26组通往20组（两界桥水毁）</t>
  </si>
  <si>
    <t>庄上团桥新建，桥长19米</t>
  </si>
  <si>
    <t>11.6万元/个</t>
  </si>
  <si>
    <t>兴松村1.5千米*5米毛坯路</t>
  </si>
  <si>
    <t>9.0977万元/个</t>
  </si>
  <si>
    <t>西岩镇金沙村</t>
  </si>
  <si>
    <t>4、12组路面硬化400米</t>
  </si>
  <si>
    <t>5.5万元/个</t>
  </si>
  <si>
    <t>改善584村民出行</t>
  </si>
  <si>
    <t>7至14组道路建设640米</t>
  </si>
  <si>
    <t>13.3146万元/个</t>
  </si>
  <si>
    <t>改善933村民出行</t>
  </si>
  <si>
    <t>西岩镇灯塔村</t>
  </si>
  <si>
    <t>石湾塘至新屋里水泥硬化</t>
  </si>
  <si>
    <t>8.2228万元/个</t>
  </si>
  <si>
    <t>新屋里至冷背毛坯路</t>
  </si>
  <si>
    <t>庙门前至田塘中央水泥硬化</t>
  </si>
  <si>
    <t>三水田心片山青堡矿</t>
  </si>
  <si>
    <t>3.17万元/个</t>
  </si>
  <si>
    <t>三水田心片牮楼边堡矿</t>
  </si>
  <si>
    <t>西岩镇小石村</t>
  </si>
  <si>
    <t>3组机耕道建设3000米</t>
  </si>
  <si>
    <t>1.8万元/个</t>
  </si>
  <si>
    <t>改善388村民出行</t>
  </si>
  <si>
    <t>6组人行道建设600米</t>
  </si>
  <si>
    <t>塘底片组道建设300米</t>
  </si>
  <si>
    <t>1.3225万元/个</t>
  </si>
  <si>
    <t>11、12组组道硬化500米</t>
  </si>
  <si>
    <t>8.1965万元/个</t>
  </si>
  <si>
    <t>改善489村民出行</t>
  </si>
  <si>
    <t>9、10组组道硬化340米</t>
  </si>
  <si>
    <t>5、6组组道硬化300米</t>
  </si>
  <si>
    <t>西岩镇一居村</t>
  </si>
  <si>
    <t>5组至9组道路建设</t>
  </si>
  <si>
    <t>8.9597万元/个</t>
  </si>
  <si>
    <t>改善925村民出行</t>
  </si>
  <si>
    <t>西岩镇三合村</t>
  </si>
  <si>
    <t>1、2组道路建设300*3.5*0.2</t>
  </si>
  <si>
    <t>8.9043万元/个</t>
  </si>
  <si>
    <t>4、5、13、14、15组道路建设350*3.5*0.2</t>
  </si>
  <si>
    <t>11组道路建设220*3.5*0.2</t>
  </si>
  <si>
    <t>张家冲至黄帝界道路新建1.128公里</t>
  </si>
  <si>
    <t>13.4421万元/个</t>
  </si>
  <si>
    <t>改善884村民出行</t>
  </si>
  <si>
    <t>塘芭公路至陈善武家1.5KM组道铺砂3.5M宽</t>
  </si>
  <si>
    <t>20.0069万元/个</t>
  </si>
  <si>
    <t>改善538村民出行</t>
  </si>
  <si>
    <t>五组道路硬化3.5米*1.5公里</t>
  </si>
  <si>
    <t>12.176万元/个</t>
  </si>
  <si>
    <t>改善299村民出行</t>
  </si>
  <si>
    <t>1-5组组道硬化1700米</t>
  </si>
  <si>
    <t>14.2969万元/个</t>
  </si>
  <si>
    <t>改善259村民出行</t>
  </si>
  <si>
    <t>2、7组道路硬化1500</t>
  </si>
  <si>
    <t>16.2万元/个</t>
  </si>
  <si>
    <t>改善464村民出行</t>
  </si>
  <si>
    <t>盘石至芭蕉道路硬化1.5公里</t>
  </si>
  <si>
    <t>15.0049万元/个</t>
  </si>
  <si>
    <t>坳背底至肖明佳屋旁公路硬化248米</t>
  </si>
  <si>
    <t>3.6184万元/个</t>
  </si>
  <si>
    <t>改善308村民出行</t>
  </si>
  <si>
    <t>白石园横江子至大屋岔公路维修3.125公里</t>
  </si>
  <si>
    <t>3.86万元/个</t>
  </si>
  <si>
    <t>小子溪组道硬化360米</t>
  </si>
  <si>
    <t>4.5729万元/个</t>
  </si>
  <si>
    <t>亭子下组道硬化535米</t>
  </si>
  <si>
    <t>14.0213万元/个</t>
  </si>
  <si>
    <t>牛栏田道路铺砂1公里</t>
  </si>
  <si>
    <t>0.6万元/个</t>
  </si>
  <si>
    <t>改善184村民出行</t>
  </si>
  <si>
    <t>寨头湾420米铺砂</t>
  </si>
  <si>
    <t>23.31万元/个</t>
  </si>
  <si>
    <t>改善170村民出行</t>
  </si>
  <si>
    <t>桃子坪至寨坝子300米铺砂</t>
  </si>
  <si>
    <t>二组组道扩改硬化400米</t>
  </si>
  <si>
    <t>17.6296万元/个</t>
  </si>
  <si>
    <t>改善370村民出行</t>
  </si>
  <si>
    <t>三组组道扩改硬化500米</t>
  </si>
  <si>
    <t>22.5787万元/个</t>
  </si>
  <si>
    <t>四组组道扩改硬化300米</t>
  </si>
  <si>
    <t>10.5276万元/个</t>
  </si>
  <si>
    <t>五组组道扩改硬化420米</t>
  </si>
  <si>
    <t>18.2155万元/个</t>
  </si>
  <si>
    <t>六组组道扩改硬化200米</t>
  </si>
  <si>
    <t>7.2328万元/个</t>
  </si>
  <si>
    <t>七组组道扩改硬化350米</t>
  </si>
  <si>
    <t>26.804万元/个</t>
  </si>
  <si>
    <t>八组组道扩改硬化240米</t>
  </si>
  <si>
    <t>15.5469万元/个</t>
  </si>
  <si>
    <t>九、十组组道扩改硬化520米</t>
  </si>
  <si>
    <t>3.5344万元/个</t>
  </si>
  <si>
    <t>巡头至坪山新修村道3.31公里</t>
  </si>
  <si>
    <t>巡头村三组包上4.0米*4米维修</t>
  </si>
  <si>
    <t>巡头3组组道硬化0.51公里</t>
  </si>
  <si>
    <t>巡头5组组道硬化2.16公里</t>
  </si>
  <si>
    <t>58.87万元/个</t>
  </si>
  <si>
    <t>巡头8组组道硬化0.77公里</t>
  </si>
  <si>
    <t>25.58万元/个</t>
  </si>
  <si>
    <t>巡头9组组道硬化0.95公里</t>
  </si>
  <si>
    <t>巡头10组组道硬化0.97公里</t>
  </si>
  <si>
    <t>44.4万元/个</t>
  </si>
  <si>
    <t>新寨中山社区至白水头村里水河道路硬化3公里</t>
  </si>
  <si>
    <t>18.8万元/个</t>
  </si>
  <si>
    <t>白毛坪乡大横村</t>
  </si>
  <si>
    <t>大横至古树湾C148村道2.5公里</t>
  </si>
  <si>
    <t>14.12万元/个</t>
  </si>
  <si>
    <t>改善235村民出行</t>
  </si>
  <si>
    <t>古树湾至兰子坪C082村道6公里</t>
  </si>
  <si>
    <t>15.18万元/个</t>
  </si>
  <si>
    <t>V121(牛肉水冲)0.6公里</t>
  </si>
  <si>
    <t>冒水井至兰子坪C082村道3.5公里</t>
  </si>
  <si>
    <t>白竹冲上庄C165村道4.3公里</t>
  </si>
  <si>
    <t>2.76万元/个</t>
  </si>
  <si>
    <t>白毛坪乡卡田村</t>
  </si>
  <si>
    <t>卡田村1、2、8组组道2.5公里</t>
  </si>
  <si>
    <t>17.33万元/个</t>
  </si>
  <si>
    <t>腊屋村钢索桥维修工程，长190米，宽1.8米</t>
  </si>
  <si>
    <t>4.734万元/个</t>
  </si>
  <si>
    <t>改善208村民出行</t>
  </si>
  <si>
    <t>青钱柳产业基地道路建设2公里</t>
  </si>
  <si>
    <t>1.2707万元/个</t>
  </si>
  <si>
    <t>改善147村民出行</t>
  </si>
  <si>
    <t>13组组道铺砂200米*3米</t>
  </si>
  <si>
    <t>0.7748万元/个</t>
  </si>
  <si>
    <r>
      <rPr>
        <sz val="8"/>
        <rFont val="仿宋"/>
        <charset val="134"/>
      </rPr>
      <t>瓦厂口至大冲园道路修建100m，浆砌挡土墙100m</t>
    </r>
    <r>
      <rPr>
        <sz val="8"/>
        <rFont val="宋体"/>
        <charset val="134"/>
      </rPr>
      <t>³</t>
    </r>
  </si>
  <si>
    <t>5.2741万元/个</t>
  </si>
  <si>
    <t>白毛坪乡胜利村</t>
  </si>
  <si>
    <t>青峰组道铺沙4.5千米3.5米宽</t>
  </si>
  <si>
    <t>12.2537万元/个</t>
  </si>
  <si>
    <t>改善337村民出行</t>
  </si>
  <si>
    <t>冷田冲组道1千米修复，3.5米宽</t>
  </si>
  <si>
    <t>66.2965万元/个</t>
  </si>
  <si>
    <t>扁洞湾（石鹰头）水毁桥长13米，宽4.5米，高3米</t>
  </si>
  <si>
    <t>38.676万元/个</t>
  </si>
  <si>
    <t>白毛坪乡黄伞村</t>
  </si>
  <si>
    <t>10组组硬化长300米、宽3.5米</t>
  </si>
  <si>
    <t>6.9445万元/个</t>
  </si>
  <si>
    <t>青峰片12组道路建设1公里</t>
  </si>
  <si>
    <t>8.5076万元/个</t>
  </si>
  <si>
    <t>儒林镇白良村</t>
  </si>
  <si>
    <t>竹山底-界底公路扩建0.226公里</t>
  </si>
  <si>
    <t>16.1845万元/个</t>
  </si>
  <si>
    <t>儒林镇韭菜坪村</t>
  </si>
  <si>
    <t>烂泥溪-韭菜坪公路扩建2.368公里</t>
  </si>
  <si>
    <t>改善225村民出行</t>
  </si>
  <si>
    <t>宋溪江-桐木树公路扩建0.961公里</t>
  </si>
  <si>
    <t>改善200村民出行</t>
  </si>
  <si>
    <t>白毛坪乡小寨村</t>
  </si>
  <si>
    <t>8组1KM铺砂宽3.5M</t>
  </si>
  <si>
    <t>1、2、3组组道铺沙1.5公里</t>
  </si>
  <si>
    <t>1.1674万元/个</t>
  </si>
  <si>
    <t>儒林镇冷水坪村</t>
  </si>
  <si>
    <t>灾后道路维修1000米</t>
  </si>
  <si>
    <t>2.0905万元/个</t>
  </si>
  <si>
    <t>改善134村民出行</t>
  </si>
  <si>
    <t>3、4组集材场至段再林家0.4公里</t>
  </si>
  <si>
    <t>35.3779万元/个</t>
  </si>
  <si>
    <t>改善324村民出行</t>
  </si>
  <si>
    <t>5组高石田至金盆田0.5公里</t>
  </si>
  <si>
    <t>路田湾至新富寨0.4公里</t>
  </si>
  <si>
    <t>岔路口至古苗文摩岩石刻群0.7公里</t>
  </si>
  <si>
    <t>2组电站至苗文岔路口1.7公里</t>
  </si>
  <si>
    <t>7组至8组2.6公里</t>
  </si>
  <si>
    <t>8组至9组唐思林家3.2公里</t>
  </si>
  <si>
    <t>杨光华家至唐思林家2.5公里</t>
  </si>
  <si>
    <t>洞上至包冲路0.9公里</t>
  </si>
  <si>
    <t>杆头冲路口至李充忠家0.8公里</t>
  </si>
  <si>
    <t>杆头冲路口至肖用义家0.4公里</t>
  </si>
  <si>
    <t>三、四组道路水毁工程建设，维修1.6公里</t>
  </si>
  <si>
    <t>2.4881万元/个</t>
  </si>
  <si>
    <t>岔路口-陡冲头公路提质改造6.74公里</t>
  </si>
  <si>
    <t>11.7406万元/个</t>
  </si>
  <si>
    <t>白毛坪和平村</t>
  </si>
  <si>
    <t>凉水近水毁涵管修复1道，长5米</t>
  </si>
  <si>
    <t>51.2838万元/个</t>
  </si>
  <si>
    <t>改善236村民出行</t>
  </si>
  <si>
    <t>大路边水毁涵管修复1道，长5米</t>
  </si>
  <si>
    <t>56.6504万元/个</t>
  </si>
  <si>
    <t>11、12组道路硬化3.5公里</t>
  </si>
  <si>
    <t>16.0945万元/个</t>
  </si>
  <si>
    <t>白毛坪镇黄伞村</t>
  </si>
  <si>
    <t>6组组道硬化长500米、宽3、5米</t>
  </si>
  <si>
    <t>0.0272万元/个</t>
  </si>
  <si>
    <t>改善487村民出行</t>
  </si>
  <si>
    <t>白毛坪镇蜡屋村</t>
  </si>
  <si>
    <t>长那尾组道300米（含堡矿250米）</t>
  </si>
  <si>
    <t>22.7936万元/个</t>
  </si>
  <si>
    <t>白毛坪镇白头坳村</t>
  </si>
  <si>
    <t>1、2、4、6组组道维修1.7公里、堡矿10处</t>
  </si>
  <si>
    <t>21.1022万元/个</t>
  </si>
  <si>
    <t>改善625村民出行</t>
  </si>
  <si>
    <t>石路口-大江水组道扩宽铺砂1.8公里（含堡矿）</t>
  </si>
  <si>
    <t>6.9915万元/个</t>
  </si>
  <si>
    <t>3组组道水毁修复1处、500立方米</t>
  </si>
  <si>
    <t>21.9554万元/个</t>
  </si>
  <si>
    <t>改善329村民出行</t>
  </si>
  <si>
    <t>8组1KM铺沙宽3.5M</t>
  </si>
  <si>
    <t>1.4231万元/个</t>
  </si>
  <si>
    <t>茶园水9组组道铺砂3.6千米，3.5米宽</t>
  </si>
  <si>
    <t>13.1039万元/个</t>
  </si>
  <si>
    <t>双洪至玉丰岔路口6KM扩建1M硬化</t>
  </si>
  <si>
    <t>18.8558万元/个</t>
  </si>
  <si>
    <t>改善624村民出行</t>
  </si>
  <si>
    <t>(三）</t>
  </si>
  <si>
    <t>其他总计</t>
  </si>
  <si>
    <t>生态环境
汇总</t>
  </si>
  <si>
    <t>生态环境</t>
  </si>
  <si>
    <t>全县村级保洁员劳务补助</t>
  </si>
  <si>
    <t>10000元人/年</t>
  </si>
  <si>
    <t>安排就业人员733人，解决全县村级环境卫生清扫保洁工作</t>
  </si>
  <si>
    <t>生态护林员劳务补助</t>
  </si>
  <si>
    <t>安排生态护林员239人，从事林业生态保护</t>
  </si>
  <si>
    <t>雨露计划
汇总</t>
  </si>
  <si>
    <t>雨露计划</t>
  </si>
  <si>
    <t>全县贫困学生雨露计划补助</t>
  </si>
  <si>
    <t>1500元/人/学期</t>
  </si>
  <si>
    <t>解决全县贫困学生雨露计划补助</t>
  </si>
</sst>
</file>

<file path=xl/styles.xml><?xml version="1.0" encoding="utf-8"?>
<styleSheet xmlns="http://schemas.openxmlformats.org/spreadsheetml/2006/main">
  <numFmts count="1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numFmt numFmtId="177" formatCode="#,##0.000000"/>
    <numFmt numFmtId="178" formatCode="0.00_);[Red]\(0.00\)"/>
    <numFmt numFmtId="179" formatCode="0_ "/>
    <numFmt numFmtId="180" formatCode="0.000_ "/>
    <numFmt numFmtId="181" formatCode="0.0000_ "/>
    <numFmt numFmtId="182" formatCode="0.000000_ "/>
    <numFmt numFmtId="183" formatCode="0.00_ "/>
    <numFmt numFmtId="184" formatCode="0.0_ "/>
    <numFmt numFmtId="185" formatCode="0_);[Red]\(0\)"/>
    <numFmt numFmtId="186" formatCode="#,##0_ "/>
  </numFmts>
  <fonts count="64">
    <font>
      <sz val="12"/>
      <name val="宋体"/>
      <charset val="134"/>
    </font>
    <font>
      <sz val="11"/>
      <name val="宋体"/>
      <charset val="134"/>
      <scheme val="minor"/>
    </font>
    <font>
      <sz val="11"/>
      <color theme="1"/>
      <name val="宋体"/>
      <charset val="134"/>
      <scheme val="minor"/>
    </font>
    <font>
      <sz val="9"/>
      <name val="宋体"/>
      <charset val="134"/>
      <scheme val="minor"/>
    </font>
    <font>
      <b/>
      <sz val="9"/>
      <name val="宋体"/>
      <charset val="134"/>
      <scheme val="minor"/>
    </font>
    <font>
      <sz val="9"/>
      <color rgb="FFFF0000"/>
      <name val="宋体"/>
      <charset val="134"/>
      <scheme val="minor"/>
    </font>
    <font>
      <sz val="9"/>
      <color rgb="FF00B050"/>
      <name val="宋体"/>
      <charset val="134"/>
      <scheme val="minor"/>
    </font>
    <font>
      <sz val="9"/>
      <color rgb="FFC00000"/>
      <name val="宋体"/>
      <charset val="134"/>
      <scheme val="minor"/>
    </font>
    <font>
      <b/>
      <sz val="24"/>
      <name val="宋体"/>
      <charset val="134"/>
      <scheme val="minor"/>
    </font>
    <font>
      <b/>
      <sz val="8"/>
      <name val="仿宋"/>
      <charset val="134"/>
    </font>
    <font>
      <sz val="8"/>
      <name val="仿宋"/>
      <charset val="134"/>
    </font>
    <font>
      <sz val="12"/>
      <color rgb="FF000000"/>
      <name val="宋体"/>
      <charset val="134"/>
    </font>
    <font>
      <sz val="18"/>
      <color rgb="FF000000"/>
      <name val="宋体"/>
      <charset val="134"/>
    </font>
    <font>
      <sz val="11"/>
      <color rgb="FF000000"/>
      <name val="宋体"/>
      <charset val="134"/>
    </font>
    <font>
      <sz val="9"/>
      <color rgb="FF000000"/>
      <name val="宋体"/>
      <charset val="134"/>
    </font>
    <font>
      <sz val="12"/>
      <color theme="1"/>
      <name val="宋体"/>
      <charset val="134"/>
    </font>
    <font>
      <sz val="11"/>
      <color indexed="8"/>
      <name val="宋体"/>
      <charset val="134"/>
      <scheme val="minor"/>
    </font>
    <font>
      <sz val="9"/>
      <name val="SimSun"/>
      <charset val="134"/>
    </font>
    <font>
      <sz val="11"/>
      <name val="宋体"/>
      <charset val="134"/>
    </font>
    <font>
      <b/>
      <sz val="15"/>
      <name val="SimSun"/>
      <charset val="134"/>
    </font>
    <font>
      <b/>
      <sz val="11"/>
      <name val="SimSun"/>
      <charset val="134"/>
    </font>
    <font>
      <sz val="11"/>
      <name val="SimSun"/>
      <charset val="134"/>
    </font>
    <font>
      <sz val="11"/>
      <color indexed="8"/>
      <name val="宋体"/>
      <charset val="1"/>
      <scheme val="minor"/>
    </font>
    <font>
      <sz val="11"/>
      <name val="Times New Roman"/>
      <charset val="0"/>
    </font>
    <font>
      <b/>
      <sz val="18"/>
      <name val="宋体"/>
      <charset val="134"/>
    </font>
    <font>
      <sz val="10"/>
      <name val="宋体"/>
      <charset val="134"/>
    </font>
    <font>
      <sz val="10"/>
      <name val="Times New Roman"/>
      <charset val="0"/>
    </font>
    <font>
      <sz val="12"/>
      <name val="Times New Roman"/>
      <charset val="0"/>
    </font>
    <font>
      <b/>
      <sz val="10"/>
      <name val="宋体"/>
      <charset val="134"/>
    </font>
    <font>
      <b/>
      <sz val="10"/>
      <name val="Times New Roman"/>
      <charset val="0"/>
    </font>
    <font>
      <b/>
      <sz val="18"/>
      <name val="Times New Roman"/>
      <charset val="0"/>
    </font>
    <font>
      <sz val="12"/>
      <color indexed="8"/>
      <name val="Arial Narrow"/>
      <charset val="0"/>
    </font>
    <font>
      <b/>
      <sz val="20"/>
      <name val="宋体"/>
      <charset val="134"/>
    </font>
    <font>
      <b/>
      <sz val="11"/>
      <name val="宋体"/>
      <charset val="134"/>
    </font>
    <font>
      <sz val="11"/>
      <color indexed="8"/>
      <name val="宋体"/>
      <charset val="134"/>
    </font>
    <font>
      <sz val="20"/>
      <name val="黑体"/>
      <charset val="134"/>
    </font>
    <font>
      <sz val="12"/>
      <name val="黑体"/>
      <charset val="134"/>
    </font>
    <font>
      <b/>
      <sz val="18"/>
      <name val="黑体"/>
      <charset val="134"/>
    </font>
    <font>
      <b/>
      <sz val="12"/>
      <name val="宋体"/>
      <charset val="134"/>
    </font>
    <font>
      <sz val="24"/>
      <name val="宋体"/>
      <charset val="134"/>
    </font>
    <font>
      <sz val="24"/>
      <name val="黑体"/>
      <charset val="134"/>
    </font>
    <font>
      <sz val="12"/>
      <name val="宋体"/>
      <charset val="0"/>
      <scheme val="minor"/>
    </font>
    <font>
      <sz val="12"/>
      <name val="宋体"/>
      <charset val="0"/>
    </font>
    <font>
      <sz val="11"/>
      <color rgb="FF3F3F76"/>
      <name val="宋体"/>
      <charset val="134"/>
      <scheme val="minor"/>
    </font>
    <font>
      <sz val="11"/>
      <color rgb="FF9C0006"/>
      <name val="宋体"/>
      <charset val="134"/>
      <scheme val="minor"/>
    </font>
    <font>
      <sz val="11"/>
      <color theme="0"/>
      <name val="宋体"/>
      <charset val="134"/>
      <scheme val="minor"/>
    </font>
    <font>
      <u/>
      <sz val="12"/>
      <color theme="10"/>
      <name val="宋体"/>
      <charset val="134"/>
    </font>
    <font>
      <u/>
      <sz val="11"/>
      <color rgb="FF800080"/>
      <name val="宋体"/>
      <charset val="0"/>
      <scheme val="minor"/>
    </font>
    <font>
      <b/>
      <sz val="11"/>
      <color theme="3"/>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0"/>
      <name val="Arial"/>
      <charset val="0"/>
    </font>
    <font>
      <sz val="8"/>
      <name val="宋体"/>
      <charset val="134"/>
    </font>
    <font>
      <b/>
      <sz val="18"/>
      <name val="Times New Roman"/>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theme="7"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8">
    <xf numFmtId="0" fontId="0" fillId="0" borderId="0"/>
    <xf numFmtId="0" fontId="0" fillId="0" borderId="0"/>
    <xf numFmtId="42" fontId="0" fillId="0" borderId="0" applyFont="0" applyFill="0" applyBorder="0" applyAlignment="0" applyProtection="0"/>
    <xf numFmtId="0" fontId="0" fillId="0" borderId="0"/>
    <xf numFmtId="0" fontId="2" fillId="4" borderId="0" applyNumberFormat="0" applyBorder="0" applyAlignment="0" applyProtection="0">
      <alignment vertical="center"/>
    </xf>
    <xf numFmtId="0" fontId="43" fillId="5" borderId="10" applyNumberFormat="0" applyAlignment="0" applyProtection="0">
      <alignment vertical="center"/>
    </xf>
    <xf numFmtId="44" fontId="0" fillId="0" borderId="0" applyFont="0" applyFill="0" applyBorder="0" applyAlignment="0" applyProtection="0"/>
    <xf numFmtId="41" fontId="0" fillId="0" borderId="0" applyFont="0" applyFill="0" applyBorder="0" applyAlignment="0" applyProtection="0"/>
    <xf numFmtId="0" fontId="2" fillId="6" borderId="0" applyNumberFormat="0" applyBorder="0" applyAlignment="0" applyProtection="0">
      <alignment vertical="center"/>
    </xf>
    <xf numFmtId="0" fontId="44" fillId="7" borderId="0" applyNumberFormat="0" applyBorder="0" applyAlignment="0" applyProtection="0">
      <alignment vertical="center"/>
    </xf>
    <xf numFmtId="43" fontId="0" fillId="0" borderId="0" applyFont="0" applyFill="0" applyBorder="0" applyAlignment="0" applyProtection="0"/>
    <xf numFmtId="0" fontId="45" fillId="8" borderId="0" applyNumberFormat="0" applyBorder="0" applyAlignment="0" applyProtection="0">
      <alignment vertical="center"/>
    </xf>
    <xf numFmtId="0" fontId="46" fillId="0" borderId="0" applyNumberFormat="0" applyFill="0" applyBorder="0" applyAlignment="0" applyProtection="0"/>
    <xf numFmtId="9" fontId="0" fillId="0" borderId="0" applyFont="0" applyFill="0" applyBorder="0" applyAlignment="0" applyProtection="0"/>
    <xf numFmtId="0" fontId="47" fillId="0" borderId="0" applyNumberFormat="0" applyFill="0" applyBorder="0" applyAlignment="0" applyProtection="0">
      <alignment vertical="center"/>
    </xf>
    <xf numFmtId="0" fontId="0" fillId="9" borderId="11" applyNumberFormat="0" applyFont="0" applyAlignment="0" applyProtection="0">
      <alignment vertical="center"/>
    </xf>
    <xf numFmtId="0" fontId="45" fillId="10" borderId="0" applyNumberFormat="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2" fillId="0" borderId="0"/>
    <xf numFmtId="0" fontId="52" fillId="0" borderId="12" applyNumberFormat="0" applyFill="0" applyAlignment="0" applyProtection="0">
      <alignment vertical="center"/>
    </xf>
    <xf numFmtId="0" fontId="53" fillId="0" borderId="13" applyNumberFormat="0" applyFill="0" applyAlignment="0" applyProtection="0">
      <alignment vertical="center"/>
    </xf>
    <xf numFmtId="0" fontId="45" fillId="11" borderId="0" applyNumberFormat="0" applyBorder="0" applyAlignment="0" applyProtection="0">
      <alignment vertical="center"/>
    </xf>
    <xf numFmtId="0" fontId="48" fillId="0" borderId="14" applyNumberFormat="0" applyFill="0" applyAlignment="0" applyProtection="0">
      <alignment vertical="center"/>
    </xf>
    <xf numFmtId="0" fontId="54" fillId="12" borderId="15" applyNumberFormat="0" applyAlignment="0" applyProtection="0">
      <alignment vertical="center"/>
    </xf>
    <xf numFmtId="0" fontId="2" fillId="0" borderId="0">
      <alignment vertical="center"/>
    </xf>
    <xf numFmtId="0" fontId="45" fillId="13" borderId="0" applyNumberFormat="0" applyBorder="0" applyAlignment="0" applyProtection="0">
      <alignment vertical="center"/>
    </xf>
    <xf numFmtId="0" fontId="27" fillId="0" borderId="0"/>
    <xf numFmtId="0" fontId="55" fillId="12" borderId="10" applyNumberFormat="0" applyAlignment="0" applyProtection="0">
      <alignment vertical="center"/>
    </xf>
    <xf numFmtId="0" fontId="56" fillId="14" borderId="16" applyNumberFormat="0" applyAlignment="0" applyProtection="0">
      <alignment vertical="center"/>
    </xf>
    <xf numFmtId="0" fontId="2" fillId="15" borderId="0" applyNumberFormat="0" applyBorder="0" applyAlignment="0" applyProtection="0">
      <alignment vertical="center"/>
    </xf>
    <xf numFmtId="0" fontId="45" fillId="16" borderId="0" applyNumberFormat="0" applyBorder="0" applyAlignment="0" applyProtection="0">
      <alignment vertical="center"/>
    </xf>
    <xf numFmtId="0" fontId="57" fillId="0" borderId="17" applyNumberFormat="0" applyFill="0" applyAlignment="0" applyProtection="0">
      <alignment vertical="center"/>
    </xf>
    <xf numFmtId="0" fontId="58" fillId="0" borderId="18" applyNumberFormat="0" applyFill="0" applyAlignment="0" applyProtection="0">
      <alignment vertical="center"/>
    </xf>
    <xf numFmtId="0" fontId="59" fillId="17" borderId="0" applyNumberFormat="0" applyBorder="0" applyAlignment="0" applyProtection="0">
      <alignment vertical="center"/>
    </xf>
    <xf numFmtId="0" fontId="60" fillId="18" borderId="0" applyNumberFormat="0" applyBorder="0" applyAlignment="0" applyProtection="0">
      <alignment vertical="center"/>
    </xf>
    <xf numFmtId="0" fontId="2" fillId="19" borderId="0" applyNumberFormat="0" applyBorder="0" applyAlignment="0" applyProtection="0">
      <alignment vertical="center"/>
    </xf>
    <xf numFmtId="0" fontId="45"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0" borderId="0">
      <alignment vertical="center"/>
    </xf>
    <xf numFmtId="0" fontId="45" fillId="25" borderId="0" applyNumberFormat="0" applyBorder="0" applyAlignment="0" applyProtection="0">
      <alignment vertical="center"/>
    </xf>
    <xf numFmtId="0" fontId="45" fillId="26" borderId="0" applyNumberFormat="0" applyBorder="0" applyAlignment="0" applyProtection="0">
      <alignment vertical="center"/>
    </xf>
    <xf numFmtId="0" fontId="25" fillId="0" borderId="0"/>
    <xf numFmtId="0" fontId="2" fillId="27" borderId="0" applyNumberFormat="0" applyBorder="0" applyAlignment="0" applyProtection="0">
      <alignment vertical="center"/>
    </xf>
    <xf numFmtId="0" fontId="2" fillId="28" borderId="0" applyNumberFormat="0" applyBorder="0" applyAlignment="0" applyProtection="0">
      <alignment vertical="center"/>
    </xf>
    <xf numFmtId="0" fontId="45" fillId="29" borderId="0" applyNumberFormat="0" applyBorder="0" applyAlignment="0" applyProtection="0">
      <alignment vertical="center"/>
    </xf>
    <xf numFmtId="0" fontId="2"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2" fillId="33" borderId="0" applyNumberFormat="0" applyBorder="0" applyAlignment="0" applyProtection="0">
      <alignment vertical="center"/>
    </xf>
    <xf numFmtId="0" fontId="45"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61" fillId="0" borderId="0"/>
    <xf numFmtId="0" fontId="0" fillId="0" borderId="0"/>
    <xf numFmtId="0" fontId="25" fillId="0" borderId="0"/>
    <xf numFmtId="0" fontId="0" fillId="0" borderId="0"/>
    <xf numFmtId="0" fontId="25" fillId="0" borderId="0"/>
    <xf numFmtId="0" fontId="2" fillId="0" borderId="0">
      <alignment vertical="center"/>
    </xf>
    <xf numFmtId="0" fontId="0" fillId="0" borderId="0">
      <alignment vertical="center"/>
    </xf>
    <xf numFmtId="0" fontId="2" fillId="0" borderId="0">
      <alignment vertical="center"/>
    </xf>
  </cellStyleXfs>
  <cellXfs count="232">
    <xf numFmtId="0" fontId="0" fillId="0" borderId="0" xfId="0"/>
    <xf numFmtId="0" fontId="1" fillId="0" borderId="0" xfId="0" applyFont="1" applyFill="1" applyAlignment="1"/>
    <xf numFmtId="0" fontId="2" fillId="0" borderId="0" xfId="0" applyFont="1" applyFill="1" applyAlignment="1">
      <alignment vertical="center"/>
    </xf>
    <xf numFmtId="0" fontId="3" fillId="0" borderId="0" xfId="0" applyFont="1" applyFill="1" applyAlignment="1"/>
    <xf numFmtId="0" fontId="4" fillId="0" borderId="0" xfId="0" applyFont="1" applyFill="1" applyAlignment="1"/>
    <xf numFmtId="0" fontId="5" fillId="0" borderId="0" xfId="0" applyFont="1" applyFill="1" applyAlignment="1"/>
    <xf numFmtId="0" fontId="1" fillId="0" borderId="0" xfId="0" applyFont="1" applyFill="1" applyAlignment="1">
      <alignment vertical="center"/>
    </xf>
    <xf numFmtId="0" fontId="6" fillId="0" borderId="0" xfId="0" applyFont="1" applyFill="1" applyAlignment="1"/>
    <xf numFmtId="0" fontId="7" fillId="0" borderId="0" xfId="0" applyFont="1" applyFill="1" applyAlignment="1"/>
    <xf numFmtId="0" fontId="1" fillId="0" borderId="0" xfId="0" applyFont="1" applyFill="1" applyAlignment="1">
      <alignment horizontal="center" vertical="center"/>
    </xf>
    <xf numFmtId="0" fontId="1" fillId="0" borderId="0" xfId="0" applyFont="1" applyFill="1" applyAlignment="1">
      <alignment vertical="center" wrapText="1"/>
    </xf>
    <xf numFmtId="0" fontId="8" fillId="0" borderId="0" xfId="0" applyFont="1" applyFill="1" applyAlignment="1">
      <alignment horizontal="center" vertical="center"/>
    </xf>
    <xf numFmtId="0" fontId="3" fillId="0" borderId="0" xfId="0" applyFont="1" applyFill="1" applyAlignment="1">
      <alignment horizontal="right"/>
    </xf>
    <xf numFmtId="0" fontId="9" fillId="0" borderId="1" xfId="27" applyFont="1" applyFill="1" applyBorder="1" applyAlignment="1">
      <alignment horizontal="center" vertical="center" wrapText="1"/>
    </xf>
    <xf numFmtId="0" fontId="9" fillId="0" borderId="1" xfId="27"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0" fontId="1" fillId="0" borderId="2" xfId="0" applyFont="1" applyFill="1" applyBorder="1" applyAlignment="1">
      <alignment horizontal="center" vertical="center"/>
    </xf>
    <xf numFmtId="0" fontId="9" fillId="0" borderId="1" xfId="67" applyFont="1" applyFill="1" applyBorder="1" applyAlignment="1">
      <alignment horizontal="center" vertical="center" wrapText="1"/>
    </xf>
    <xf numFmtId="0" fontId="1" fillId="0" borderId="3" xfId="0" applyFont="1" applyFill="1" applyBorder="1" applyAlignment="1">
      <alignment horizontal="center" vertical="center"/>
    </xf>
    <xf numFmtId="0" fontId="1" fillId="0" borderId="1" xfId="0" applyFont="1" applyFill="1" applyBorder="1" applyAlignment="1">
      <alignment vertical="center"/>
    </xf>
    <xf numFmtId="57"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shrinkToFit="1"/>
    </xf>
    <xf numFmtId="0" fontId="10" fillId="0" borderId="4"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shrinkToFit="1"/>
    </xf>
    <xf numFmtId="179" fontId="10" fillId="0" borderId="1" xfId="0" applyNumberFormat="1" applyFont="1" applyFill="1" applyBorder="1" applyAlignment="1">
      <alignment horizontal="center" vertical="center"/>
    </xf>
    <xf numFmtId="180" fontId="10" fillId="0" borderId="1" xfId="0" applyNumberFormat="1" applyFont="1" applyFill="1" applyBorder="1" applyAlignment="1">
      <alignment horizontal="center" vertical="center" wrapText="1"/>
    </xf>
    <xf numFmtId="0" fontId="10" fillId="0" borderId="1" xfId="66" applyFont="1" applyFill="1" applyBorder="1" applyAlignment="1">
      <alignment horizontal="center" vertical="center" wrapText="1"/>
    </xf>
    <xf numFmtId="181" fontId="10" fillId="0" borderId="1" xfId="0" applyNumberFormat="1" applyFont="1" applyFill="1" applyBorder="1" applyAlignment="1">
      <alignment horizontal="center" vertical="center" wrapText="1"/>
    </xf>
    <xf numFmtId="179" fontId="10" fillId="0" borderId="1" xfId="0" applyNumberFormat="1" applyFont="1" applyFill="1" applyBorder="1" applyAlignment="1">
      <alignment horizontal="center" vertical="center" wrapText="1"/>
    </xf>
    <xf numFmtId="181" fontId="10" fillId="0" borderId="1" xfId="0" applyNumberFormat="1" applyFont="1" applyFill="1" applyBorder="1" applyAlignment="1" applyProtection="1">
      <alignment horizontal="center" vertical="center" wrapText="1"/>
    </xf>
    <xf numFmtId="182" fontId="10"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183" fontId="10" fillId="0" borderId="1" xfId="0" applyNumberFormat="1" applyFont="1" applyFill="1" applyBorder="1" applyAlignment="1">
      <alignment horizontal="center" vertical="center" wrapText="1"/>
    </xf>
    <xf numFmtId="0" fontId="10" fillId="2" borderId="1" xfId="66" applyFont="1" applyFill="1" applyBorder="1" applyAlignment="1">
      <alignment horizontal="center" vertical="center" wrapText="1"/>
    </xf>
    <xf numFmtId="0" fontId="10" fillId="3" borderId="1" xfId="0" applyFont="1" applyFill="1" applyBorder="1" applyAlignment="1">
      <alignment horizontal="center" vertical="center" wrapText="1"/>
    </xf>
    <xf numFmtId="184" fontId="10" fillId="0" borderId="1" xfId="0" applyNumberFormat="1" applyFont="1" applyFill="1" applyBorder="1" applyAlignment="1">
      <alignment horizontal="center" vertical="center"/>
    </xf>
    <xf numFmtId="0" fontId="10" fillId="0" borderId="1" xfId="44" applyFont="1" applyFill="1" applyBorder="1" applyAlignment="1">
      <alignment horizontal="center" vertical="center" wrapText="1"/>
    </xf>
    <xf numFmtId="184" fontId="10" fillId="0" borderId="1" xfId="0" applyNumberFormat="1" applyFont="1" applyFill="1" applyBorder="1" applyAlignment="1">
      <alignment horizontal="center" vertical="center" wrapText="1"/>
    </xf>
    <xf numFmtId="0" fontId="10" fillId="0" borderId="5" xfId="0" applyFont="1" applyFill="1" applyBorder="1" applyAlignment="1">
      <alignment horizontal="center" vertical="center" wrapText="1"/>
    </xf>
    <xf numFmtId="184" fontId="10" fillId="0" borderId="1" xfId="0" applyNumberFormat="1" applyFont="1" applyFill="1" applyBorder="1" applyAlignment="1">
      <alignment horizontal="center" vertical="center" wrapText="1" shrinkToFit="1"/>
    </xf>
    <xf numFmtId="0" fontId="11" fillId="0" borderId="0" xfId="0" applyFont="1" applyFill="1" applyAlignment="1"/>
    <xf numFmtId="0" fontId="12" fillId="0" borderId="0" xfId="0" applyFont="1" applyFill="1" applyAlignment="1"/>
    <xf numFmtId="0" fontId="11" fillId="0" borderId="0" xfId="0" applyFont="1" applyFill="1" applyAlignment="1">
      <alignment horizontal="center" vertical="center"/>
    </xf>
    <xf numFmtId="185" fontId="11" fillId="0" borderId="0" xfId="0" applyNumberFormat="1" applyFont="1" applyFill="1" applyAlignment="1">
      <alignment horizontal="center"/>
    </xf>
    <xf numFmtId="0" fontId="13" fillId="0" borderId="0" xfId="0" applyFont="1" applyFill="1" applyAlignment="1"/>
    <xf numFmtId="0" fontId="12" fillId="0" borderId="0" xfId="63" applyFont="1" applyFill="1" applyAlignment="1">
      <alignment horizontal="center" vertical="center"/>
    </xf>
    <xf numFmtId="185" fontId="12" fillId="0" borderId="0" xfId="63" applyNumberFormat="1" applyFont="1" applyFill="1" applyAlignment="1">
      <alignment horizontal="center" vertical="center"/>
    </xf>
    <xf numFmtId="0" fontId="11" fillId="0" borderId="0" xfId="63" applyFont="1" applyFill="1" applyAlignment="1">
      <alignment horizontal="left" vertical="center"/>
    </xf>
    <xf numFmtId="185" fontId="14" fillId="0" borderId="0" xfId="63" applyNumberFormat="1" applyFont="1" applyFill="1" applyAlignment="1">
      <alignment horizontal="center" vertical="center" wrapText="1"/>
    </xf>
    <xf numFmtId="0" fontId="13" fillId="0" borderId="0" xfId="63" applyFont="1" applyFill="1" applyAlignment="1">
      <alignment horizontal="right" wrapText="1"/>
    </xf>
    <xf numFmtId="0" fontId="11" fillId="0" borderId="2" xfId="63" applyFont="1" applyFill="1" applyBorder="1" applyAlignment="1">
      <alignment horizontal="center" vertical="center"/>
    </xf>
    <xf numFmtId="185" fontId="11" fillId="0" borderId="1" xfId="63" applyNumberFormat="1" applyFont="1" applyFill="1" applyBorder="1" applyAlignment="1">
      <alignment horizontal="center" vertical="center" wrapText="1"/>
    </xf>
    <xf numFmtId="0" fontId="11" fillId="0" borderId="2" xfId="63" applyFont="1" applyFill="1" applyBorder="1" applyAlignment="1">
      <alignment horizontal="center" vertical="center" wrapText="1"/>
    </xf>
    <xf numFmtId="176" fontId="11" fillId="0" borderId="1" xfId="63" applyNumberFormat="1" applyFont="1" applyFill="1" applyBorder="1" applyAlignment="1" applyProtection="1">
      <alignment horizontal="center" vertical="center" wrapText="1"/>
    </xf>
    <xf numFmtId="185" fontId="11" fillId="0" borderId="6" xfId="63" applyNumberFormat="1" applyFont="1" applyFill="1" applyBorder="1" applyAlignment="1">
      <alignment horizontal="center" vertical="center"/>
    </xf>
    <xf numFmtId="0" fontId="11" fillId="0" borderId="1" xfId="63" applyFont="1" applyFill="1" applyBorder="1" applyAlignment="1">
      <alignment horizontal="left" vertical="center" wrapText="1"/>
    </xf>
    <xf numFmtId="0" fontId="0" fillId="0" borderId="1" xfId="63" applyFont="1" applyFill="1" applyBorder="1" applyAlignment="1">
      <alignment horizontal="left" vertical="center" wrapText="1"/>
    </xf>
    <xf numFmtId="185" fontId="15" fillId="0" borderId="6" xfId="63" applyNumberFormat="1" applyFont="1" applyFill="1" applyBorder="1" applyAlignment="1">
      <alignment horizontal="center" vertical="center"/>
    </xf>
    <xf numFmtId="0" fontId="11" fillId="0" borderId="1" xfId="0" applyFont="1" applyFill="1" applyBorder="1" applyAlignment="1">
      <alignment wrapText="1"/>
    </xf>
    <xf numFmtId="0" fontId="11" fillId="0" borderId="1" xfId="0" applyFont="1" applyFill="1" applyBorder="1" applyAlignment="1">
      <alignment horizontal="left" wrapText="1"/>
    </xf>
    <xf numFmtId="185" fontId="11" fillId="0" borderId="1" xfId="0" applyNumberFormat="1" applyFont="1" applyFill="1" applyBorder="1" applyAlignment="1">
      <alignment horizontal="center" vertical="center" wrapText="1"/>
    </xf>
    <xf numFmtId="0" fontId="13" fillId="0" borderId="1" xfId="0" applyFont="1" applyFill="1" applyBorder="1" applyAlignment="1">
      <alignment horizontal="left"/>
    </xf>
    <xf numFmtId="185" fontId="13" fillId="0" borderId="1" xfId="0" applyNumberFormat="1" applyFont="1" applyFill="1" applyBorder="1" applyAlignment="1">
      <alignment horizontal="center" vertical="center" wrapText="1"/>
    </xf>
    <xf numFmtId="0" fontId="13" fillId="0" borderId="1" xfId="0" applyFont="1" applyFill="1" applyBorder="1" applyAlignment="1">
      <alignment wrapText="1"/>
    </xf>
    <xf numFmtId="0" fontId="11" fillId="0" borderId="1" xfId="0" applyFont="1" applyFill="1" applyBorder="1" applyAlignment="1">
      <alignment horizontal="left"/>
    </xf>
    <xf numFmtId="0" fontId="11" fillId="0" borderId="1" xfId="0" applyFont="1" applyFill="1" applyBorder="1" applyAlignment="1"/>
    <xf numFmtId="185" fontId="11" fillId="0" borderId="1" xfId="0" applyNumberFormat="1" applyFont="1" applyFill="1" applyBorder="1" applyAlignment="1">
      <alignment horizontal="center"/>
    </xf>
    <xf numFmtId="0" fontId="16" fillId="0" borderId="0" xfId="0" applyFont="1" applyFill="1" applyBorder="1" applyAlignment="1">
      <alignment vertical="center"/>
    </xf>
    <xf numFmtId="0" fontId="17" fillId="0" borderId="0" xfId="0" applyFont="1" applyFill="1" applyBorder="1" applyAlignment="1">
      <alignment vertical="center" wrapText="1"/>
    </xf>
    <xf numFmtId="0" fontId="18" fillId="0" borderId="0" xfId="0" applyFont="1" applyFill="1" applyBorder="1" applyAlignment="1"/>
    <xf numFmtId="0" fontId="16" fillId="0" borderId="0" xfId="0" applyFont="1" applyFill="1" applyBorder="1" applyAlignment="1">
      <alignment horizontal="center" vertical="center"/>
    </xf>
    <xf numFmtId="0" fontId="19"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4" fontId="21" fillId="0" borderId="1" xfId="0" applyNumberFormat="1" applyFont="1" applyFill="1" applyBorder="1" applyAlignment="1">
      <alignment horizontal="right" vertical="center" wrapText="1"/>
    </xf>
    <xf numFmtId="0" fontId="22" fillId="0" borderId="0" xfId="0" applyFont="1" applyFill="1" applyAlignment="1">
      <alignment vertical="center"/>
    </xf>
    <xf numFmtId="0" fontId="19" fillId="0" borderId="0" xfId="0" applyFont="1" applyFill="1" applyAlignment="1">
      <alignment horizontal="center" vertical="center" wrapText="1"/>
    </xf>
    <xf numFmtId="0" fontId="17" fillId="0" borderId="0" xfId="0" applyFont="1" applyFill="1" applyBorder="1" applyAlignment="1">
      <alignment horizontal="right" vertical="center" wrapText="1"/>
    </xf>
    <xf numFmtId="0" fontId="20" fillId="0" borderId="1" xfId="0" applyFont="1" applyFill="1" applyBorder="1" applyAlignment="1">
      <alignment vertical="center" wrapText="1"/>
    </xf>
    <xf numFmtId="177" fontId="21" fillId="0" borderId="1" xfId="0" applyNumberFormat="1" applyFont="1" applyFill="1" applyBorder="1" applyAlignment="1">
      <alignment horizontal="center" vertical="center" wrapText="1"/>
    </xf>
    <xf numFmtId="4" fontId="21" fillId="0" borderId="1" xfId="0" applyNumberFormat="1" applyFont="1" applyFill="1" applyBorder="1" applyAlignment="1">
      <alignment horizontal="center" vertical="center" wrapText="1"/>
    </xf>
    <xf numFmtId="0" fontId="21" fillId="0" borderId="0" xfId="0" applyFont="1" applyFill="1" applyBorder="1" applyAlignment="1">
      <alignment vertical="center" wrapText="1"/>
    </xf>
    <xf numFmtId="0" fontId="23" fillId="0" borderId="0" xfId="0" applyFont="1" applyFill="1" applyBorder="1" applyAlignment="1"/>
    <xf numFmtId="0" fontId="24" fillId="0" borderId="0" xfId="0" applyFont="1" applyFill="1" applyBorder="1" applyAlignment="1">
      <alignment horizontal="center" vertical="center"/>
    </xf>
    <xf numFmtId="0" fontId="24" fillId="0" borderId="0" xfId="0" applyFont="1" applyFill="1" applyBorder="1" applyAlignment="1">
      <alignment vertical="center"/>
    </xf>
    <xf numFmtId="0" fontId="25" fillId="0" borderId="0" xfId="0" applyFont="1" applyFill="1" applyBorder="1" applyAlignment="1">
      <alignment horizontal="right" vertical="center"/>
    </xf>
    <xf numFmtId="0" fontId="0" fillId="0" borderId="1" xfId="0" applyFont="1" applyFill="1" applyBorder="1" applyAlignment="1">
      <alignment horizontal="center" vertical="center"/>
    </xf>
    <xf numFmtId="4" fontId="21" fillId="0" borderId="1" xfId="0" applyNumberFormat="1" applyFont="1" applyFill="1" applyBorder="1" applyAlignment="1">
      <alignment vertical="center" wrapText="1"/>
    </xf>
    <xf numFmtId="0" fontId="25" fillId="0" borderId="0" xfId="0" applyFont="1" applyFill="1" applyBorder="1" applyAlignment="1">
      <alignment horizontal="left" vertical="center"/>
    </xf>
    <xf numFmtId="0" fontId="26" fillId="0" borderId="0" xfId="0" applyFont="1" applyFill="1" applyBorder="1" applyAlignment="1">
      <alignment horizontal="left" vertical="center"/>
    </xf>
    <xf numFmtId="0" fontId="0" fillId="0" borderId="2"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0" xfId="56" applyFont="1" applyFill="1"/>
    <xf numFmtId="0" fontId="24" fillId="0" borderId="0" xfId="29" applyFont="1" applyFill="1" applyBorder="1" applyAlignment="1">
      <alignment horizontal="center" vertical="center"/>
    </xf>
    <xf numFmtId="0" fontId="27" fillId="0" borderId="0" xfId="29" applyFont="1" applyFill="1" applyBorder="1" applyAlignment="1">
      <alignment horizontal="center" vertical="center"/>
    </xf>
    <xf numFmtId="0" fontId="25" fillId="0" borderId="0" xfId="29" applyFont="1" applyFill="1" applyBorder="1" applyAlignment="1">
      <alignment horizontal="right" vertical="center"/>
    </xf>
    <xf numFmtId="0" fontId="25" fillId="0" borderId="1" xfId="29" applyFont="1" applyFill="1" applyBorder="1" applyAlignment="1">
      <alignment horizontal="center" vertical="center"/>
    </xf>
    <xf numFmtId="0" fontId="25" fillId="0" borderId="1" xfId="29" applyFont="1" applyFill="1" applyBorder="1" applyAlignment="1">
      <alignment horizontal="left" vertical="center"/>
    </xf>
    <xf numFmtId="183" fontId="26" fillId="0" borderId="1" xfId="29" applyNumberFormat="1" applyFont="1" applyFill="1" applyBorder="1" applyAlignment="1">
      <alignment horizontal="center" vertical="center"/>
    </xf>
    <xf numFmtId="185" fontId="26" fillId="0" borderId="1" xfId="29" applyNumberFormat="1" applyFont="1" applyFill="1" applyBorder="1" applyAlignment="1">
      <alignment horizontal="center" vertical="center"/>
    </xf>
    <xf numFmtId="0" fontId="25" fillId="0" borderId="1" xfId="29" applyFont="1" applyFill="1" applyBorder="1" applyAlignment="1">
      <alignment vertical="center"/>
    </xf>
    <xf numFmtId="178" fontId="26" fillId="0" borderId="1" xfId="29" applyNumberFormat="1" applyFont="1" applyFill="1" applyBorder="1" applyAlignment="1">
      <alignment horizontal="center" vertical="center"/>
    </xf>
    <xf numFmtId="0" fontId="26" fillId="0" borderId="1" xfId="29" applyFont="1" applyFill="1" applyBorder="1" applyAlignment="1">
      <alignment vertical="center"/>
    </xf>
    <xf numFmtId="0" fontId="28" fillId="0" borderId="1" xfId="29" applyFont="1" applyFill="1" applyBorder="1" applyAlignment="1">
      <alignment vertical="center"/>
    </xf>
    <xf numFmtId="178" fontId="29" fillId="0" borderId="1" xfId="29" applyNumberFormat="1" applyFont="1" applyFill="1" applyBorder="1" applyAlignment="1">
      <alignment horizontal="center" vertical="center"/>
    </xf>
    <xf numFmtId="0" fontId="25" fillId="0" borderId="0" xfId="56" applyFont="1" applyFill="1"/>
    <xf numFmtId="0" fontId="25" fillId="0" borderId="7" xfId="58" applyFont="1" applyFill="1" applyBorder="1" applyAlignment="1">
      <alignment vertical="center" wrapText="1"/>
    </xf>
    <xf numFmtId="31" fontId="0" fillId="0" borderId="0" xfId="56" applyNumberFormat="1" applyFont="1" applyFill="1"/>
    <xf numFmtId="0" fontId="0" fillId="0" borderId="0" xfId="56" applyFill="1"/>
    <xf numFmtId="185" fontId="0" fillId="0" borderId="0" xfId="56" applyNumberFormat="1" applyFill="1"/>
    <xf numFmtId="0" fontId="30" fillId="0" borderId="0" xfId="29" applyFont="1" applyFill="1" applyBorder="1" applyAlignment="1">
      <alignment horizontal="center" vertical="center"/>
    </xf>
    <xf numFmtId="31" fontId="31" fillId="0" borderId="8" xfId="64" applyNumberFormat="1" applyFont="1" applyFill="1" applyBorder="1" applyAlignment="1" applyProtection="1">
      <alignment horizontal="right" vertical="center"/>
    </xf>
    <xf numFmtId="0" fontId="26" fillId="0" borderId="1" xfId="29" applyFont="1" applyFill="1" applyBorder="1" applyAlignment="1">
      <alignment horizontal="center" vertical="center"/>
    </xf>
    <xf numFmtId="185" fontId="26" fillId="0" borderId="1" xfId="29" applyNumberFormat="1" applyFont="1" applyFill="1" applyBorder="1" applyAlignment="1">
      <alignment horizontal="left" vertical="center"/>
    </xf>
    <xf numFmtId="0" fontId="29" fillId="0" borderId="1" xfId="29" applyFont="1" applyFill="1" applyBorder="1" applyAlignment="1">
      <alignment vertical="center"/>
    </xf>
    <xf numFmtId="31" fontId="25" fillId="0" borderId="0" xfId="56" applyNumberFormat="1" applyFont="1" applyFill="1"/>
    <xf numFmtId="0" fontId="25" fillId="0" borderId="0" xfId="0" applyFont="1" applyFill="1"/>
    <xf numFmtId="0" fontId="0" fillId="0" borderId="0" xfId="0" applyFill="1" applyBorder="1" applyAlignment="1"/>
    <xf numFmtId="0" fontId="0" fillId="0" borderId="0" xfId="0" applyFont="1" applyFill="1"/>
    <xf numFmtId="0" fontId="24" fillId="0"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right" vertical="center"/>
    </xf>
    <xf numFmtId="0" fontId="28" fillId="0" borderId="1" xfId="0" applyNumberFormat="1" applyFont="1" applyFill="1" applyBorder="1" applyAlignment="1" applyProtection="1">
      <alignment horizontal="center" vertical="center"/>
    </xf>
    <xf numFmtId="0" fontId="28" fillId="0" borderId="1" xfId="0" applyNumberFormat="1" applyFont="1" applyFill="1" applyBorder="1" applyAlignment="1" applyProtection="1">
      <alignment horizontal="center" vertical="center" wrapText="1"/>
    </xf>
    <xf numFmtId="0" fontId="28" fillId="0" borderId="1" xfId="0" applyNumberFormat="1" applyFont="1" applyFill="1" applyBorder="1" applyAlignment="1" applyProtection="1">
      <alignment vertical="center"/>
    </xf>
    <xf numFmtId="3" fontId="25" fillId="0" borderId="1" xfId="0" applyNumberFormat="1" applyFont="1" applyFill="1" applyBorder="1" applyAlignment="1" applyProtection="1">
      <alignment horizontal="right" vertical="center"/>
    </xf>
    <xf numFmtId="0" fontId="25" fillId="0" borderId="1" xfId="0" applyNumberFormat="1" applyFont="1" applyFill="1" applyBorder="1" applyAlignment="1" applyProtection="1">
      <alignment vertical="center"/>
    </xf>
    <xf numFmtId="3" fontId="25" fillId="0" borderId="2" xfId="0" applyNumberFormat="1" applyFont="1" applyFill="1" applyBorder="1" applyAlignment="1" applyProtection="1">
      <alignment horizontal="right" vertical="center"/>
    </xf>
    <xf numFmtId="0" fontId="25" fillId="0" borderId="4" xfId="0" applyNumberFormat="1" applyFont="1" applyFill="1" applyBorder="1" applyAlignment="1" applyProtection="1">
      <alignment vertical="center"/>
    </xf>
    <xf numFmtId="3" fontId="25" fillId="0" borderId="6" xfId="0" applyNumberFormat="1" applyFont="1" applyFill="1" applyBorder="1" applyAlignment="1" applyProtection="1">
      <alignment horizontal="right" vertical="center"/>
    </xf>
    <xf numFmtId="3" fontId="25" fillId="0" borderId="3" xfId="0" applyNumberFormat="1" applyFont="1" applyFill="1" applyBorder="1" applyAlignment="1" applyProtection="1">
      <alignment horizontal="right" vertical="center"/>
    </xf>
    <xf numFmtId="0" fontId="0" fillId="0" borderId="4" xfId="59" applyFont="1" applyFill="1" applyBorder="1" applyAlignment="1">
      <alignment horizontal="left" vertical="center" wrapText="1" shrinkToFit="1"/>
    </xf>
    <xf numFmtId="0" fontId="0" fillId="0" borderId="9" xfId="59" applyFont="1" applyFill="1" applyBorder="1" applyAlignment="1">
      <alignment horizontal="left" vertical="center" wrapText="1" shrinkToFit="1"/>
    </xf>
    <xf numFmtId="0" fontId="0" fillId="0" borderId="6" xfId="59" applyFont="1" applyFill="1" applyBorder="1" applyAlignment="1">
      <alignment horizontal="left" vertical="center" wrapText="1" shrinkToFit="1"/>
    </xf>
    <xf numFmtId="0" fontId="0" fillId="0" borderId="0" xfId="0" applyFill="1"/>
    <xf numFmtId="0" fontId="0" fillId="0" borderId="0" xfId="0" applyFill="1" applyAlignment="1">
      <alignment horizontal="left" wrapText="1"/>
    </xf>
    <xf numFmtId="0" fontId="25" fillId="0" borderId="1" xfId="0" applyNumberFormat="1" applyFont="1" applyFill="1" applyBorder="1" applyAlignment="1" applyProtection="1">
      <alignment horizontal="right" vertical="center"/>
    </xf>
    <xf numFmtId="0" fontId="0" fillId="0" borderId="1" xfId="0" applyNumberFormat="1" applyFont="1" applyFill="1" applyBorder="1" applyAlignment="1" applyProtection="1"/>
    <xf numFmtId="0" fontId="25" fillId="0" borderId="0" xfId="0" applyFont="1" applyFill="1" applyBorder="1" applyAlignment="1">
      <alignment vertical="center"/>
    </xf>
    <xf numFmtId="0" fontId="0" fillId="0" borderId="0" xfId="0" applyFont="1" applyFill="1" applyAlignment="1"/>
    <xf numFmtId="0" fontId="18" fillId="0" borderId="0" xfId="0" applyFont="1" applyFill="1" applyAlignment="1">
      <alignment vertical="center"/>
    </xf>
    <xf numFmtId="0" fontId="32" fillId="0" borderId="0" xfId="0" applyFont="1" applyFill="1" applyAlignment="1">
      <alignment horizontal="center" vertical="center"/>
    </xf>
    <xf numFmtId="0" fontId="25" fillId="0" borderId="0" xfId="0" applyFont="1" applyFill="1" applyAlignment="1">
      <alignment horizontal="right" vertical="center"/>
    </xf>
    <xf numFmtId="0" fontId="33" fillId="0" borderId="1" xfId="0" applyFont="1" applyFill="1" applyBorder="1" applyAlignment="1">
      <alignment horizontal="center" vertical="center" wrapText="1"/>
    </xf>
    <xf numFmtId="183" fontId="33" fillId="0" borderId="1" xfId="0" applyNumberFormat="1" applyFont="1" applyFill="1" applyBorder="1" applyAlignment="1">
      <alignment horizontal="center" vertical="center" wrapText="1"/>
    </xf>
    <xf numFmtId="0" fontId="0" fillId="0" borderId="1" xfId="0" applyFont="1" applyFill="1" applyBorder="1" applyAlignment="1"/>
    <xf numFmtId="0" fontId="28" fillId="0" borderId="1" xfId="0" applyNumberFormat="1" applyFont="1" applyFill="1" applyBorder="1" applyAlignment="1" applyProtection="1">
      <alignment horizontal="left" vertical="center"/>
    </xf>
    <xf numFmtId="0" fontId="25" fillId="0" borderId="1" xfId="0" applyNumberFormat="1" applyFont="1" applyFill="1" applyBorder="1" applyAlignment="1" applyProtection="1">
      <alignment horizontal="left" vertical="center"/>
    </xf>
    <xf numFmtId="0" fontId="0" fillId="0" borderId="0" xfId="0" applyFill="1" applyAlignment="1">
      <alignment horizontal="center"/>
    </xf>
    <xf numFmtId="0" fontId="18" fillId="0" borderId="0" xfId="0" applyFont="1" applyFill="1" applyAlignment="1">
      <alignment horizontal="center" vertical="center"/>
    </xf>
    <xf numFmtId="0" fontId="34" fillId="0" borderId="0" xfId="0" applyFont="1" applyFill="1"/>
    <xf numFmtId="0" fontId="35" fillId="0" borderId="0" xfId="0" applyFont="1" applyFill="1" applyAlignment="1">
      <alignment horizontal="center" vertical="center"/>
    </xf>
    <xf numFmtId="31" fontId="25" fillId="0" borderId="0" xfId="0" applyNumberFormat="1" applyFont="1" applyFill="1" applyAlignment="1">
      <alignment horizontal="center" vertical="center"/>
    </xf>
    <xf numFmtId="0" fontId="0" fillId="0" borderId="0" xfId="0" applyFill="1" applyBorder="1" applyAlignment="1">
      <alignment horizontal="right"/>
    </xf>
    <xf numFmtId="0" fontId="0" fillId="0" borderId="1" xfId="0" applyFill="1" applyBorder="1" applyAlignment="1">
      <alignment horizontal="center" vertical="center"/>
    </xf>
    <xf numFmtId="183" fontId="0" fillId="0" borderId="1" xfId="0" applyNumberFormat="1" applyFont="1" applyFill="1" applyBorder="1" applyAlignment="1">
      <alignment horizontal="center" vertical="center"/>
    </xf>
    <xf numFmtId="183" fontId="0" fillId="0" borderId="1" xfId="0" applyNumberFormat="1" applyFill="1" applyBorder="1" applyAlignment="1">
      <alignment horizontal="left" vertical="center" indent="2"/>
    </xf>
    <xf numFmtId="179" fontId="0" fillId="0" borderId="1" xfId="0" applyNumberFormat="1" applyFill="1" applyBorder="1" applyAlignment="1">
      <alignment horizontal="center" vertical="center"/>
    </xf>
    <xf numFmtId="183" fontId="0" fillId="0" borderId="1" xfId="0" applyNumberFormat="1" applyFill="1" applyBorder="1" applyAlignment="1">
      <alignment horizontal="center" vertical="center"/>
    </xf>
    <xf numFmtId="183" fontId="0" fillId="0" borderId="1" xfId="0" applyNumberFormat="1" applyFill="1" applyBorder="1" applyAlignment="1">
      <alignment horizontal="left" vertical="center" indent="3"/>
    </xf>
    <xf numFmtId="0" fontId="0" fillId="0" borderId="0" xfId="0" applyFill="1" applyAlignment="1">
      <alignment horizontal="left" vertical="center" wrapText="1"/>
    </xf>
    <xf numFmtId="0" fontId="0" fillId="0" borderId="0" xfId="0" applyFill="1" applyAlignment="1">
      <alignment horizontal="left" vertical="center"/>
    </xf>
    <xf numFmtId="0" fontId="24" fillId="0" borderId="0" xfId="0" applyNumberFormat="1" applyFont="1" applyFill="1" applyBorder="1" applyAlignment="1" applyProtection="1">
      <alignment horizontal="center" vertical="center" wrapText="1"/>
    </xf>
    <xf numFmtId="0" fontId="24" fillId="0" borderId="0" xfId="0" applyNumberFormat="1" applyFont="1" applyFill="1" applyAlignment="1" applyProtection="1">
      <alignment vertical="center"/>
    </xf>
    <xf numFmtId="0" fontId="28" fillId="0" borderId="2" xfId="0" applyNumberFormat="1" applyFont="1" applyFill="1" applyBorder="1" applyAlignment="1" applyProtection="1">
      <alignment horizontal="center" vertical="center"/>
    </xf>
    <xf numFmtId="0" fontId="28" fillId="0" borderId="3" xfId="0" applyNumberFormat="1" applyFont="1" applyFill="1" applyBorder="1" applyAlignment="1" applyProtection="1">
      <alignment horizontal="center" vertical="center"/>
    </xf>
    <xf numFmtId="0" fontId="36" fillId="0" borderId="0" xfId="0" applyFont="1" applyFill="1" applyAlignment="1"/>
    <xf numFmtId="0" fontId="18" fillId="0" borderId="0" xfId="0" applyFont="1" applyFill="1" applyAlignment="1"/>
    <xf numFmtId="0" fontId="0" fillId="0" borderId="0" xfId="0" applyFont="1" applyFill="1" applyAlignment="1">
      <alignment vertical="center"/>
    </xf>
    <xf numFmtId="178" fontId="0" fillId="0" borderId="0" xfId="0" applyNumberFormat="1" applyFont="1" applyFill="1" applyAlignment="1">
      <alignment vertical="center"/>
    </xf>
    <xf numFmtId="0" fontId="0" fillId="0" borderId="0" xfId="0" applyFont="1" applyFill="1" applyBorder="1" applyAlignment="1">
      <alignment vertical="center"/>
    </xf>
    <xf numFmtId="178" fontId="0" fillId="0" borderId="0" xfId="0" applyNumberFormat="1" applyFont="1" applyFill="1" applyBorder="1" applyAlignment="1">
      <alignment vertical="center"/>
    </xf>
    <xf numFmtId="0" fontId="37" fillId="0" borderId="0" xfId="0" applyFont="1" applyFill="1" applyAlignment="1">
      <alignment horizontal="center" vertical="center"/>
    </xf>
    <xf numFmtId="0" fontId="38" fillId="0" borderId="0" xfId="0" applyFont="1" applyFill="1" applyBorder="1" applyAlignment="1">
      <alignment horizontal="center" vertical="center"/>
    </xf>
    <xf numFmtId="178" fontId="0" fillId="0" borderId="0" xfId="0" applyNumberFormat="1" applyFont="1" applyFill="1" applyBorder="1" applyAlignment="1">
      <alignment horizontal="right" vertical="center"/>
    </xf>
    <xf numFmtId="0" fontId="38" fillId="0" borderId="1" xfId="0" applyNumberFormat="1" applyFont="1" applyFill="1" applyBorder="1" applyAlignment="1" applyProtection="1">
      <alignment horizontal="center" vertical="center"/>
    </xf>
    <xf numFmtId="185" fontId="38" fillId="0" borderId="1" xfId="0" applyNumberFormat="1" applyFont="1" applyFill="1" applyBorder="1" applyAlignment="1" applyProtection="1">
      <alignment horizontal="center" vertical="center"/>
    </xf>
    <xf numFmtId="178" fontId="38" fillId="0" borderId="1" xfId="0" applyNumberFormat="1" applyFont="1" applyFill="1" applyBorder="1" applyAlignment="1">
      <alignment horizontal="center" vertical="center" wrapText="1"/>
    </xf>
    <xf numFmtId="3" fontId="0" fillId="0" borderId="1" xfId="0" applyNumberFormat="1" applyFont="1" applyFill="1" applyBorder="1" applyAlignment="1" applyProtection="1">
      <alignment horizontal="right" vertical="center"/>
    </xf>
    <xf numFmtId="0" fontId="0" fillId="0" borderId="1" xfId="0" applyFont="1" applyFill="1" applyBorder="1" applyAlignment="1">
      <alignment vertical="center"/>
    </xf>
    <xf numFmtId="178" fontId="0" fillId="0" borderId="1" xfId="0" applyNumberFormat="1" applyFont="1" applyFill="1" applyBorder="1" applyAlignment="1">
      <alignment vertical="center"/>
    </xf>
    <xf numFmtId="0" fontId="38" fillId="0" borderId="1" xfId="0" applyNumberFormat="1" applyFont="1" applyFill="1" applyBorder="1" applyAlignment="1" applyProtection="1">
      <alignment horizontal="left" vertical="center"/>
    </xf>
    <xf numFmtId="3" fontId="0" fillId="0" borderId="1" xfId="0" applyNumberFormat="1" applyFont="1" applyFill="1" applyBorder="1" applyAlignment="1">
      <alignment vertical="center"/>
    </xf>
    <xf numFmtId="0" fontId="0" fillId="0" borderId="1" xfId="0" applyNumberFormat="1" applyFont="1" applyFill="1" applyBorder="1" applyAlignment="1" applyProtection="1">
      <alignment horizontal="left" vertical="center"/>
    </xf>
    <xf numFmtId="3" fontId="0" fillId="0" borderId="3" xfId="0" applyNumberFormat="1" applyFont="1" applyFill="1" applyBorder="1" applyAlignment="1" applyProtection="1">
      <alignment horizontal="right" vertical="center"/>
    </xf>
    <xf numFmtId="0" fontId="38" fillId="0" borderId="1" xfId="0" applyNumberFormat="1" applyFont="1" applyFill="1" applyBorder="1" applyAlignment="1" applyProtection="1">
      <alignment vertical="center"/>
    </xf>
    <xf numFmtId="0" fontId="0" fillId="0" borderId="1" xfId="0" applyNumberFormat="1" applyFont="1" applyFill="1" applyBorder="1" applyAlignment="1" applyProtection="1">
      <alignment vertical="center"/>
    </xf>
    <xf numFmtId="3" fontId="0" fillId="0" borderId="2" xfId="0" applyNumberFormat="1" applyFont="1" applyFill="1" applyBorder="1" applyAlignment="1" applyProtection="1">
      <alignment horizontal="right" vertical="center"/>
    </xf>
    <xf numFmtId="186" fontId="0" fillId="0" borderId="0" xfId="0" applyNumberFormat="1" applyFill="1"/>
    <xf numFmtId="0" fontId="39" fillId="0" borderId="0" xfId="0" applyFont="1" applyFill="1" applyAlignment="1">
      <alignment horizontal="center"/>
    </xf>
    <xf numFmtId="186" fontId="39" fillId="0" borderId="0" xfId="0" applyNumberFormat="1" applyFont="1" applyFill="1" applyAlignment="1">
      <alignment horizontal="center"/>
    </xf>
    <xf numFmtId="186" fontId="0" fillId="0" borderId="0" xfId="0" applyNumberFormat="1" applyFont="1" applyFill="1" applyAlignment="1">
      <alignment horizontal="right"/>
    </xf>
    <xf numFmtId="0" fontId="0" fillId="0" borderId="1" xfId="0" applyFont="1" applyFill="1" applyBorder="1" applyAlignment="1">
      <alignment horizontal="center"/>
    </xf>
    <xf numFmtId="186" fontId="0" fillId="0" borderId="1" xfId="0" applyNumberFormat="1" applyFont="1" applyFill="1" applyBorder="1" applyAlignment="1">
      <alignment horizontal="center"/>
    </xf>
    <xf numFmtId="186" fontId="0" fillId="0" borderId="1" xfId="0" applyNumberFormat="1" applyFont="1" applyFill="1" applyBorder="1" applyAlignment="1" applyProtection="1">
      <alignment vertical="center"/>
    </xf>
    <xf numFmtId="0" fontId="0" fillId="0" borderId="0" xfId="3" applyFont="1" applyFill="1"/>
    <xf numFmtId="179" fontId="0" fillId="0" borderId="0" xfId="3" applyNumberFormat="1" applyFont="1" applyFill="1"/>
    <xf numFmtId="179" fontId="0" fillId="0" borderId="0" xfId="3" applyNumberFormat="1" applyFont="1" applyFill="1" applyAlignment="1">
      <alignment horizontal="center" vertical="center"/>
    </xf>
    <xf numFmtId="183" fontId="0" fillId="0" borderId="0" xfId="3" applyNumberFormat="1" applyFont="1" applyFill="1"/>
    <xf numFmtId="0" fontId="0" fillId="0" borderId="0" xfId="3" applyFont="1" applyFill="1" applyAlignment="1">
      <alignment horizontal="center" vertical="center"/>
    </xf>
    <xf numFmtId="0" fontId="40" fillId="0" borderId="0" xfId="3" applyFont="1" applyFill="1" applyAlignment="1">
      <alignment horizontal="center"/>
    </xf>
    <xf numFmtId="179" fontId="40" fillId="0" borderId="0" xfId="3" applyNumberFormat="1" applyFont="1" applyFill="1" applyAlignment="1">
      <alignment horizontal="center" vertical="center"/>
    </xf>
    <xf numFmtId="183" fontId="40" fillId="0" borderId="0" xfId="3" applyNumberFormat="1" applyFont="1" applyFill="1" applyAlignment="1">
      <alignment horizontal="center"/>
    </xf>
    <xf numFmtId="0" fontId="40" fillId="0" borderId="0" xfId="3" applyFont="1" applyFill="1" applyAlignment="1">
      <alignment horizontal="center" vertical="center"/>
    </xf>
    <xf numFmtId="183" fontId="0" fillId="0" borderId="0" xfId="3" applyNumberFormat="1" applyFont="1" applyFill="1" applyAlignment="1">
      <alignment horizontal="center" vertical="center"/>
    </xf>
    <xf numFmtId="0" fontId="0" fillId="0" borderId="1" xfId="3" applyFont="1" applyFill="1" applyBorder="1" applyAlignment="1">
      <alignment horizontal="center" vertical="center"/>
    </xf>
    <xf numFmtId="179" fontId="27" fillId="0" borderId="2" xfId="3" applyNumberFormat="1" applyFont="1" applyFill="1" applyBorder="1" applyAlignment="1">
      <alignment horizontal="center" vertical="center" wrapText="1"/>
    </xf>
    <xf numFmtId="183" fontId="0" fillId="0" borderId="2" xfId="3"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179" fontId="27" fillId="0" borderId="3" xfId="3" applyNumberFormat="1" applyFont="1" applyFill="1" applyBorder="1" applyAlignment="1">
      <alignment horizontal="center" vertical="center" wrapText="1"/>
    </xf>
    <xf numFmtId="183" fontId="0" fillId="0" borderId="3" xfId="3" applyNumberFormat="1" applyFont="1" applyFill="1" applyBorder="1" applyAlignment="1">
      <alignment horizontal="center" vertical="center" wrapText="1"/>
    </xf>
    <xf numFmtId="179" fontId="38" fillId="0" borderId="1" xfId="3" applyNumberFormat="1" applyFont="1" applyFill="1" applyBorder="1" applyAlignment="1">
      <alignment vertical="center"/>
    </xf>
    <xf numFmtId="179" fontId="0" fillId="0" borderId="1" xfId="0" applyNumberFormat="1" applyFont="1" applyFill="1" applyBorder="1" applyAlignment="1" applyProtection="1">
      <alignment horizontal="center" vertical="center"/>
    </xf>
    <xf numFmtId="183" fontId="0" fillId="0" borderId="1" xfId="3" applyNumberFormat="1" applyFont="1" applyFill="1" applyBorder="1" applyAlignment="1">
      <alignment horizontal="center" vertical="center"/>
    </xf>
    <xf numFmtId="0" fontId="27" fillId="0" borderId="1" xfId="3" applyFont="1" applyFill="1" applyBorder="1" applyAlignment="1">
      <alignment horizontal="center" vertical="center"/>
    </xf>
    <xf numFmtId="179" fontId="41" fillId="0" borderId="1" xfId="3" applyNumberFormat="1" applyFont="1" applyFill="1" applyBorder="1" applyAlignment="1">
      <alignment horizontal="center" vertical="center"/>
    </xf>
    <xf numFmtId="179" fontId="0" fillId="0" borderId="1" xfId="3" applyNumberFormat="1" applyFont="1" applyFill="1" applyBorder="1" applyAlignment="1">
      <alignment horizontal="center" vertical="center"/>
    </xf>
    <xf numFmtId="179" fontId="42" fillId="0" borderId="1" xfId="3" applyNumberFormat="1" applyFont="1" applyFill="1" applyBorder="1" applyAlignment="1">
      <alignment horizontal="center" vertical="center"/>
    </xf>
    <xf numFmtId="0" fontId="38" fillId="0" borderId="1" xfId="3" applyFont="1" applyFill="1" applyBorder="1" applyAlignment="1">
      <alignment vertical="center"/>
    </xf>
    <xf numFmtId="0" fontId="0" fillId="0" borderId="4" xfId="0" applyFont="1" applyFill="1" applyBorder="1" applyAlignment="1">
      <alignment horizontal="center"/>
    </xf>
    <xf numFmtId="0" fontId="0" fillId="0" borderId="2" xfId="0" applyFont="1" applyFill="1" applyBorder="1" applyAlignment="1">
      <alignment horizontal="center" vertical="center" shrinkToFit="1"/>
    </xf>
    <xf numFmtId="0" fontId="38" fillId="0" borderId="1" xfId="0" applyNumberFormat="1" applyFont="1" applyFill="1" applyBorder="1" applyAlignment="1" applyProtection="1">
      <alignment horizontal="center" vertical="center" wrapText="1"/>
    </xf>
    <xf numFmtId="0" fontId="40" fillId="0" borderId="0" xfId="0" applyFont="1" applyFill="1" applyAlignment="1">
      <alignment horizontal="center"/>
    </xf>
    <xf numFmtId="0" fontId="0" fillId="0" borderId="0" xfId="0" applyFill="1" applyAlignment="1">
      <alignment horizontal="right"/>
    </xf>
    <xf numFmtId="186" fontId="0" fillId="0" borderId="1" xfId="0" applyNumberFormat="1" applyFont="1" applyFill="1" applyBorder="1"/>
    <xf numFmtId="0" fontId="0" fillId="0" borderId="1" xfId="0" applyNumberFormat="1" applyFont="1" applyFill="1" applyBorder="1" applyAlignment="1" applyProtection="1">
      <alignment horizontal="center" vertical="center"/>
    </xf>
  </cellXfs>
  <cellStyles count="68">
    <cellStyle name="常规" xfId="0" builtinId="0"/>
    <cellStyle name="常规 4 2 2" xfId="1"/>
    <cellStyle name="货币[0]" xfId="2" builtinId="7"/>
    <cellStyle name="常规_表三" xfId="3"/>
    <cellStyle name="20% - 强调文字颜色 3" xfId="4" builtinId="38"/>
    <cellStyle name="输入" xfId="5" builtinId="20"/>
    <cellStyle name="货币" xfId="6" builtinId="4"/>
    <cellStyle name="千位分隔[0]" xfId="7" builtinId="6"/>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常规 80" xfId="21"/>
    <cellStyle name="标题 1" xfId="22" builtinId="16"/>
    <cellStyle name="标题 2" xfId="23" builtinId="17"/>
    <cellStyle name="60% - 强调文字颜色 1" xfId="24" builtinId="32"/>
    <cellStyle name="标题 3" xfId="25" builtinId="18"/>
    <cellStyle name="输出" xfId="26" builtinId="21"/>
    <cellStyle name="常规 85" xfId="27"/>
    <cellStyle name="60% - 强调文字颜色 4" xfId="28" builtinId="44"/>
    <cellStyle name="常规_2013年国有资本经营预算完成情况表" xfId="29"/>
    <cellStyle name="计算" xfId="30" builtinId="22"/>
    <cellStyle name="检查单元格" xfId="31" builtinId="23"/>
    <cellStyle name="20% - 强调文字颜色 6" xfId="32" builtinId="50"/>
    <cellStyle name="强调文字颜色 2" xfId="33" builtinId="33"/>
    <cellStyle name="链接单元格" xfId="34" builtinId="24"/>
    <cellStyle name="汇总" xfId="35" builtinId="25"/>
    <cellStyle name="好" xfId="36" builtinId="2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40% - 强调文字颜色 2" xfId="43" builtinId="35"/>
    <cellStyle name="常规 10 10 2 2 2" xfId="44"/>
    <cellStyle name="强调文字颜色 3" xfId="45" builtinId="37"/>
    <cellStyle name="强调文字颜色 4" xfId="46" builtinId="41"/>
    <cellStyle name="常规_企业职工养老保险预算表 (2) 2" xfId="47"/>
    <cellStyle name="20% - 强调文字颜色 4" xfId="48" builtinId="42"/>
    <cellStyle name="40% - 强调文字颜色 4" xfId="49" builtinId="43"/>
    <cellStyle name="强调文字颜色 5" xfId="50" builtinId="45"/>
    <cellStyle name="40% - 强调文字颜色 5" xfId="51" builtinId="47"/>
    <cellStyle name="60% - 强调文字颜色 5" xfId="52" builtinId="48"/>
    <cellStyle name="强调文字颜色 6" xfId="53" builtinId="49"/>
    <cellStyle name="40% - 强调文字颜色 6" xfId="54" builtinId="51"/>
    <cellStyle name="60% - 强调文字颜色 6" xfId="55" builtinId="52"/>
    <cellStyle name="常规 11" xfId="56"/>
    <cellStyle name="常规 2" xfId="57"/>
    <cellStyle name="常规 22" xfId="58"/>
    <cellStyle name="常规 3" xfId="59"/>
    <cellStyle name="常规_全省收入" xfId="60"/>
    <cellStyle name="常规 4" xfId="61"/>
    <cellStyle name="常规 5" xfId="62"/>
    <cellStyle name="常规_Sheet1" xfId="63"/>
    <cellStyle name="常规_企业职工养老保险预算表 (2)" xfId="64"/>
    <cellStyle name="常规 10" xfId="65"/>
    <cellStyle name="常规 6 2 2" xfId="66"/>
    <cellStyle name="常规 84" xfId="67"/>
  </cellStyles>
  <dxfs count="2">
    <dxf>
      <font>
        <color indexed="9"/>
      </font>
    </dxf>
    <dxf>
      <font>
        <b val="0"/>
        <i val="0"/>
        <color indexed="9"/>
      </font>
    </dxf>
  </dxfs>
  <tableStyles count="0" defaultTableStyle="TableStyleMedium9"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8" Type="http://schemas.openxmlformats.org/officeDocument/2006/relationships/sharedStrings" Target="sharedStrings.xml"/><Relationship Id="rId37" Type="http://schemas.openxmlformats.org/officeDocument/2006/relationships/styles" Target="styles.xml"/><Relationship Id="rId36" Type="http://schemas.openxmlformats.org/officeDocument/2006/relationships/theme" Target="theme/theme1.xml"/><Relationship Id="rId35" Type="http://schemas.openxmlformats.org/officeDocument/2006/relationships/externalLink" Target="externalLinks/externalLink1.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CDN\Desktop\&#24037;&#20316;\2021&#24180;&#24635;&#20915;&#31639;&#2525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B"/>
      <sheetName val="ML"/>
      <sheetName val="sheet1"/>
      <sheetName val="L01"/>
      <sheetName val="L02"/>
      <sheetName val="L03"/>
      <sheetName val="L04"/>
      <sheetName val="L05"/>
      <sheetName val="L06"/>
      <sheetName val="L07"/>
      <sheetName val="sheet2"/>
      <sheetName val="L08"/>
      <sheetName val="L09"/>
      <sheetName val="L10"/>
      <sheetName val="L11"/>
      <sheetName val="L12"/>
      <sheetName val="L13"/>
      <sheetName val="sheet3"/>
      <sheetName val="L14"/>
      <sheetName val="L15"/>
      <sheetName val="sheet4"/>
      <sheetName val="L16"/>
      <sheetName val="L17"/>
      <sheetName val="L18"/>
      <sheetName val="L19"/>
      <sheetName val="sheet5"/>
      <sheetName val="L20"/>
      <sheetName val="L21"/>
      <sheetName val="L22"/>
      <sheetName val="L23"/>
      <sheetName val="L24"/>
    </sheetNames>
    <sheetDataSet>
      <sheetData sheetId="0"/>
      <sheetData sheetId="1"/>
      <sheetData sheetId="2"/>
      <sheetData sheetId="3">
        <row r="5">
          <cell r="C5">
            <v>27769</v>
          </cell>
        </row>
      </sheetData>
      <sheetData sheetId="4">
        <row r="5">
          <cell r="C5">
            <v>282909</v>
          </cell>
        </row>
      </sheetData>
      <sheetData sheetId="5"/>
      <sheetData sheetId="6"/>
      <sheetData sheetId="7"/>
      <sheetData sheetId="8"/>
      <sheetData sheetId="9"/>
      <sheetData sheetId="10"/>
      <sheetData sheetId="11"/>
      <sheetData sheetId="12"/>
      <sheetData sheetId="13">
        <row r="6">
          <cell r="C6">
            <v>13586</v>
          </cell>
        </row>
        <row r="6">
          <cell r="O6">
            <v>33603</v>
          </cell>
        </row>
        <row r="6">
          <cell r="Y6">
            <v>0</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3"/>
  <sheetViews>
    <sheetView workbookViewId="0">
      <selection activeCell="A15" sqref="A15"/>
    </sheetView>
  </sheetViews>
  <sheetFormatPr defaultColWidth="9" defaultRowHeight="14.25" outlineLevelCol="1"/>
  <cols>
    <col min="1" max="1" width="39.125" style="140" customWidth="1"/>
    <col min="2" max="2" width="41.75" style="140" customWidth="1"/>
    <col min="3" max="16384" width="9" style="140"/>
  </cols>
  <sheetData>
    <row r="1" ht="26.25" customHeight="1" spans="1:1">
      <c r="A1" s="125" t="s">
        <v>0</v>
      </c>
    </row>
    <row r="2" ht="40.5" customHeight="1" spans="1:2">
      <c r="A2" s="228" t="s">
        <v>1</v>
      </c>
      <c r="B2" s="228"/>
    </row>
    <row r="3" ht="48" customHeight="1" spans="2:2">
      <c r="B3" s="229" t="s">
        <v>2</v>
      </c>
    </row>
    <row r="4" ht="24.95" customHeight="1" spans="1:2">
      <c r="A4" s="198" t="s">
        <v>3</v>
      </c>
      <c r="B4" s="198" t="s">
        <v>4</v>
      </c>
    </row>
    <row r="5" ht="24.95" customHeight="1" spans="1:2">
      <c r="A5" s="192" t="s">
        <v>5</v>
      </c>
      <c r="B5" s="230">
        <v>27769</v>
      </c>
    </row>
    <row r="6" ht="24.95" customHeight="1" spans="1:2">
      <c r="A6" s="192" t="s">
        <v>6</v>
      </c>
      <c r="B6" s="230">
        <v>212618</v>
      </c>
    </row>
    <row r="7" ht="24.95" customHeight="1" spans="1:2">
      <c r="A7" s="192" t="s">
        <v>7</v>
      </c>
      <c r="B7" s="230">
        <v>3751</v>
      </c>
    </row>
    <row r="8" ht="24.95" customHeight="1" spans="1:2">
      <c r="A8" s="192" t="s">
        <v>8</v>
      </c>
      <c r="B8" s="230">
        <v>190893</v>
      </c>
    </row>
    <row r="9" ht="24.95" customHeight="1" spans="1:2">
      <c r="A9" s="192" t="s">
        <v>9</v>
      </c>
      <c r="B9" s="230">
        <v>17974</v>
      </c>
    </row>
    <row r="10" ht="24.95" customHeight="1" spans="1:2">
      <c r="A10" s="192" t="s">
        <v>10</v>
      </c>
      <c r="B10" s="230">
        <v>18333</v>
      </c>
    </row>
    <row r="11" ht="24.95" customHeight="1" spans="1:2">
      <c r="A11" s="192" t="s">
        <v>11</v>
      </c>
      <c r="B11" s="230">
        <v>20300</v>
      </c>
    </row>
    <row r="12" ht="24.95" customHeight="1" spans="1:2">
      <c r="A12" s="192" t="s">
        <v>12</v>
      </c>
      <c r="B12" s="230">
        <v>42114</v>
      </c>
    </row>
    <row r="13" ht="24.95" customHeight="1" spans="1:2">
      <c r="A13" s="231" t="s">
        <v>13</v>
      </c>
      <c r="B13" s="230">
        <f>B5+B6+B10+B11+B12</f>
        <v>321134</v>
      </c>
    </row>
  </sheetData>
  <mergeCells count="1">
    <mergeCell ref="A2:B2"/>
  </mergeCells>
  <pageMargins left="0.708661417322835" right="0.708661417322835" top="0.748031496062992" bottom="0.748031496062992" header="0.31496062992126" footer="0.31496062992126"/>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08"/>
  <sheetViews>
    <sheetView workbookViewId="0">
      <selection activeCell="F53" sqref="F53"/>
    </sheetView>
  </sheetViews>
  <sheetFormatPr defaultColWidth="12.1833333333333" defaultRowHeight="16.95" customHeight="1" outlineLevelCol="3"/>
  <cols>
    <col min="1" max="1" width="41.75" style="124" customWidth="1"/>
    <col min="2" max="2" width="19.5083333333333" style="124" customWidth="1"/>
    <col min="3" max="3" width="40.625" style="124" customWidth="1"/>
    <col min="4" max="4" width="19.5083333333333" style="124" customWidth="1"/>
    <col min="5" max="256" width="12.1833333333333" style="124" customWidth="1"/>
    <col min="257" max="16384" width="12.1833333333333" style="124"/>
  </cols>
  <sheetData>
    <row r="1" customHeight="1" spans="1:1">
      <c r="A1" s="124" t="s">
        <v>638</v>
      </c>
    </row>
    <row r="2" s="124" customFormat="1" ht="34" customHeight="1" spans="1:4">
      <c r="A2" s="126" t="s">
        <v>639</v>
      </c>
      <c r="B2" s="126"/>
      <c r="C2" s="126"/>
      <c r="D2" s="126"/>
    </row>
    <row r="3" s="124" customFormat="1" ht="17" customHeight="1" spans="1:4">
      <c r="A3" s="127" t="s">
        <v>2</v>
      </c>
      <c r="B3" s="127"/>
      <c r="C3" s="127"/>
      <c r="D3" s="127"/>
    </row>
    <row r="4" s="124" customFormat="1" ht="17" customHeight="1" spans="1:4">
      <c r="A4" s="128" t="s">
        <v>3</v>
      </c>
      <c r="B4" s="128" t="s">
        <v>640</v>
      </c>
      <c r="C4" s="128" t="s">
        <v>3</v>
      </c>
      <c r="D4" s="128" t="s">
        <v>640</v>
      </c>
    </row>
    <row r="5" s="124" customFormat="1" ht="17" customHeight="1" spans="1:4">
      <c r="A5" s="130" t="s">
        <v>641</v>
      </c>
      <c r="B5" s="131">
        <f>'[1]L01'!C5</f>
        <v>27769</v>
      </c>
      <c r="C5" s="130" t="s">
        <v>65</v>
      </c>
      <c r="D5" s="131">
        <f>'[1]L02'!C5</f>
        <v>282909</v>
      </c>
    </row>
    <row r="6" s="124" customFormat="1" ht="17" customHeight="1" spans="1:4">
      <c r="A6" s="130" t="s">
        <v>642</v>
      </c>
      <c r="B6" s="131">
        <f>SUM(B7,B14,B50)</f>
        <v>212618</v>
      </c>
      <c r="C6" s="130" t="s">
        <v>643</v>
      </c>
      <c r="D6" s="131">
        <f>SUM(D7:D8)</f>
        <v>3766</v>
      </c>
    </row>
    <row r="7" s="124" customFormat="1" ht="17" customHeight="1" spans="1:4">
      <c r="A7" s="130" t="s">
        <v>7</v>
      </c>
      <c r="B7" s="131">
        <f>SUM(B8:B13)</f>
        <v>3751</v>
      </c>
      <c r="C7" s="132" t="s">
        <v>53</v>
      </c>
      <c r="D7" s="131">
        <v>0</v>
      </c>
    </row>
    <row r="8" s="124" customFormat="1" customHeight="1" spans="1:4">
      <c r="A8" s="132" t="s">
        <v>644</v>
      </c>
      <c r="B8" s="131">
        <v>426</v>
      </c>
      <c r="C8" s="132" t="s">
        <v>54</v>
      </c>
      <c r="D8" s="131">
        <v>3766</v>
      </c>
    </row>
    <row r="9" s="124" customFormat="1" customHeight="1" spans="1:4">
      <c r="A9" s="132" t="s">
        <v>645</v>
      </c>
      <c r="B9" s="131">
        <v>690</v>
      </c>
      <c r="C9" s="132"/>
      <c r="D9" s="131"/>
    </row>
    <row r="10" s="124" customFormat="1" customHeight="1" spans="1:4">
      <c r="A10" s="132" t="s">
        <v>646</v>
      </c>
      <c r="B10" s="131">
        <v>2188</v>
      </c>
      <c r="C10" s="132"/>
      <c r="D10" s="131"/>
    </row>
    <row r="11" s="124" customFormat="1" customHeight="1" spans="1:4">
      <c r="A11" s="132" t="s">
        <v>647</v>
      </c>
      <c r="B11" s="131">
        <v>1</v>
      </c>
      <c r="C11" s="132"/>
      <c r="D11" s="131"/>
    </row>
    <row r="12" s="124" customFormat="1" customHeight="1" spans="1:4">
      <c r="A12" s="132" t="s">
        <v>648</v>
      </c>
      <c r="B12" s="131">
        <v>0</v>
      </c>
      <c r="C12" s="132"/>
      <c r="D12" s="131"/>
    </row>
    <row r="13" s="124" customFormat="1" customHeight="1" spans="1:4">
      <c r="A13" s="132" t="s">
        <v>649</v>
      </c>
      <c r="B13" s="131">
        <v>446</v>
      </c>
      <c r="C13" s="132"/>
      <c r="D13" s="131"/>
    </row>
    <row r="14" s="124" customFormat="1" customHeight="1" spans="1:4">
      <c r="A14" s="130" t="s">
        <v>8</v>
      </c>
      <c r="B14" s="131">
        <f>SUM(B15:B49)</f>
        <v>190893</v>
      </c>
      <c r="C14" s="132"/>
      <c r="D14" s="131"/>
    </row>
    <row r="15" s="124" customFormat="1" customHeight="1" spans="1:4">
      <c r="A15" s="132" t="s">
        <v>650</v>
      </c>
      <c r="B15" s="131">
        <v>3358</v>
      </c>
      <c r="C15" s="132"/>
      <c r="D15" s="131"/>
    </row>
    <row r="16" s="124" customFormat="1" customHeight="1" spans="1:4">
      <c r="A16" s="132" t="s">
        <v>651</v>
      </c>
      <c r="B16" s="131">
        <v>41674</v>
      </c>
      <c r="C16" s="132"/>
      <c r="D16" s="131"/>
    </row>
    <row r="17" s="124" customFormat="1" customHeight="1" spans="1:4">
      <c r="A17" s="132" t="s">
        <v>652</v>
      </c>
      <c r="B17" s="131">
        <v>16922</v>
      </c>
      <c r="C17" s="132"/>
      <c r="D17" s="131"/>
    </row>
    <row r="18" s="124" customFormat="1" customHeight="1" spans="1:4">
      <c r="A18" s="132" t="s">
        <v>653</v>
      </c>
      <c r="B18" s="131">
        <v>23827</v>
      </c>
      <c r="C18" s="132"/>
      <c r="D18" s="131"/>
    </row>
    <row r="19" s="124" customFormat="1" customHeight="1" spans="1:4">
      <c r="A19" s="132" t="s">
        <v>654</v>
      </c>
      <c r="B19" s="131">
        <v>0</v>
      </c>
      <c r="C19" s="132"/>
      <c r="D19" s="131"/>
    </row>
    <row r="20" s="124" customFormat="1" customHeight="1" spans="1:4">
      <c r="A20" s="132" t="s">
        <v>655</v>
      </c>
      <c r="B20" s="131">
        <v>61</v>
      </c>
      <c r="C20" s="132"/>
      <c r="D20" s="131"/>
    </row>
    <row r="21" s="124" customFormat="1" customHeight="1" spans="1:4">
      <c r="A21" s="132" t="s">
        <v>656</v>
      </c>
      <c r="B21" s="131">
        <v>0</v>
      </c>
      <c r="C21" s="132"/>
      <c r="D21" s="131"/>
    </row>
    <row r="22" s="124" customFormat="1" customHeight="1" spans="1:4">
      <c r="A22" s="132" t="s">
        <v>657</v>
      </c>
      <c r="B22" s="131">
        <v>6620</v>
      </c>
      <c r="C22" s="132"/>
      <c r="D22" s="131"/>
    </row>
    <row r="23" s="124" customFormat="1" customHeight="1" spans="1:4">
      <c r="A23" s="132" t="s">
        <v>658</v>
      </c>
      <c r="B23" s="131">
        <v>11268</v>
      </c>
      <c r="C23" s="132"/>
      <c r="D23" s="131"/>
    </row>
    <row r="24" s="124" customFormat="1" customHeight="1" spans="1:4">
      <c r="A24" s="132" t="s">
        <v>659</v>
      </c>
      <c r="B24" s="131">
        <v>200</v>
      </c>
      <c r="C24" s="132"/>
      <c r="D24" s="131"/>
    </row>
    <row r="25" s="124" customFormat="1" customHeight="1" spans="1:4">
      <c r="A25" s="132" t="s">
        <v>660</v>
      </c>
      <c r="B25" s="131">
        <v>8205</v>
      </c>
      <c r="C25" s="132"/>
      <c r="D25" s="131"/>
    </row>
    <row r="26" s="124" customFormat="1" customHeight="1" spans="1:4">
      <c r="A26" s="132" t="s">
        <v>661</v>
      </c>
      <c r="B26" s="131">
        <v>0</v>
      </c>
      <c r="C26" s="132"/>
      <c r="D26" s="131"/>
    </row>
    <row r="27" s="124" customFormat="1" customHeight="1" spans="1:4">
      <c r="A27" s="132" t="s">
        <v>662</v>
      </c>
      <c r="B27" s="131">
        <v>14265</v>
      </c>
      <c r="C27" s="132"/>
      <c r="D27" s="131"/>
    </row>
    <row r="28" s="124" customFormat="1" customHeight="1" spans="1:4">
      <c r="A28" s="132" t="s">
        <v>663</v>
      </c>
      <c r="B28" s="131">
        <v>0</v>
      </c>
      <c r="C28" s="132"/>
      <c r="D28" s="131"/>
    </row>
    <row r="29" s="124" customFormat="1" customHeight="1" spans="1:4">
      <c r="A29" s="132" t="s">
        <v>664</v>
      </c>
      <c r="B29" s="131">
        <v>0</v>
      </c>
      <c r="C29" s="132"/>
      <c r="D29" s="133"/>
    </row>
    <row r="30" s="124" customFormat="1" customHeight="1" spans="1:4">
      <c r="A30" s="132" t="s">
        <v>665</v>
      </c>
      <c r="B30" s="131">
        <v>0</v>
      </c>
      <c r="C30" s="134"/>
      <c r="D30" s="131"/>
    </row>
    <row r="31" s="124" customFormat="1" customHeight="1" spans="1:4">
      <c r="A31" s="132" t="s">
        <v>666</v>
      </c>
      <c r="B31" s="131">
        <v>817</v>
      </c>
      <c r="C31" s="132"/>
      <c r="D31" s="136"/>
    </row>
    <row r="32" s="124" customFormat="1" customHeight="1" spans="1:4">
      <c r="A32" s="132" t="s">
        <v>667</v>
      </c>
      <c r="B32" s="131">
        <v>12188</v>
      </c>
      <c r="C32" s="132"/>
      <c r="D32" s="131"/>
    </row>
    <row r="33" s="124" customFormat="1" customHeight="1" spans="1:4">
      <c r="A33" s="132" t="s">
        <v>668</v>
      </c>
      <c r="B33" s="131">
        <v>36</v>
      </c>
      <c r="C33" s="132"/>
      <c r="D33" s="131"/>
    </row>
    <row r="34" s="124" customFormat="1" customHeight="1" spans="1:4">
      <c r="A34" s="132" t="s">
        <v>669</v>
      </c>
      <c r="B34" s="131">
        <v>584</v>
      </c>
      <c r="C34" s="132"/>
      <c r="D34" s="131"/>
    </row>
    <row r="35" s="124" customFormat="1" customHeight="1" spans="1:4">
      <c r="A35" s="132" t="s">
        <v>670</v>
      </c>
      <c r="B35" s="131">
        <v>14203</v>
      </c>
      <c r="C35" s="132"/>
      <c r="D35" s="131"/>
    </row>
    <row r="36" s="124" customFormat="1" customHeight="1" spans="1:4">
      <c r="A36" s="132" t="s">
        <v>671</v>
      </c>
      <c r="B36" s="131">
        <v>16988</v>
      </c>
      <c r="C36" s="132"/>
      <c r="D36" s="131"/>
    </row>
    <row r="37" s="124" customFormat="1" customHeight="1" spans="1:4">
      <c r="A37" s="132" t="s">
        <v>672</v>
      </c>
      <c r="B37" s="131">
        <v>2712</v>
      </c>
      <c r="C37" s="132"/>
      <c r="D37" s="131"/>
    </row>
    <row r="38" s="124" customFormat="1" customHeight="1" spans="1:4">
      <c r="A38" s="132" t="s">
        <v>673</v>
      </c>
      <c r="B38" s="131">
        <v>0</v>
      </c>
      <c r="C38" s="132"/>
      <c r="D38" s="131"/>
    </row>
    <row r="39" s="124" customFormat="1" customHeight="1" spans="1:4">
      <c r="A39" s="132" t="s">
        <v>674</v>
      </c>
      <c r="B39" s="131">
        <v>12558</v>
      </c>
      <c r="C39" s="130"/>
      <c r="D39" s="131"/>
    </row>
    <row r="40" s="124" customFormat="1" customHeight="1" spans="1:4">
      <c r="A40" s="132" t="s">
        <v>675</v>
      </c>
      <c r="B40" s="131">
        <v>2051</v>
      </c>
      <c r="C40" s="132"/>
      <c r="D40" s="131"/>
    </row>
    <row r="41" s="124" customFormat="1" customHeight="1" spans="1:4">
      <c r="A41" s="132" t="s">
        <v>676</v>
      </c>
      <c r="B41" s="131">
        <v>0</v>
      </c>
      <c r="C41" s="132"/>
      <c r="D41" s="131"/>
    </row>
    <row r="42" s="124" customFormat="1" customHeight="1" spans="1:4">
      <c r="A42" s="132" t="s">
        <v>677</v>
      </c>
      <c r="B42" s="131">
        <v>0</v>
      </c>
      <c r="C42" s="132"/>
      <c r="D42" s="131"/>
    </row>
    <row r="43" s="124" customFormat="1" customHeight="1" spans="1:4">
      <c r="A43" s="132" t="s">
        <v>678</v>
      </c>
      <c r="B43" s="131">
        <v>0</v>
      </c>
      <c r="C43" s="132"/>
      <c r="D43" s="131"/>
    </row>
    <row r="44" s="124" customFormat="1" customHeight="1" spans="1:4">
      <c r="A44" s="132" t="s">
        <v>679</v>
      </c>
      <c r="B44" s="131">
        <v>0</v>
      </c>
      <c r="C44" s="132"/>
      <c r="D44" s="131"/>
    </row>
    <row r="45" s="124" customFormat="1" customHeight="1" spans="1:4">
      <c r="A45" s="132" t="s">
        <v>680</v>
      </c>
      <c r="B45" s="131">
        <v>471</v>
      </c>
      <c r="C45" s="132"/>
      <c r="D45" s="131"/>
    </row>
    <row r="46" s="124" customFormat="1" customHeight="1" spans="1:4">
      <c r="A46" s="132" t="s">
        <v>681</v>
      </c>
      <c r="B46" s="131">
        <v>113</v>
      </c>
      <c r="C46" s="132"/>
      <c r="D46" s="131"/>
    </row>
    <row r="47" s="124" customFormat="1" customHeight="1" spans="1:4">
      <c r="A47" s="132" t="s">
        <v>682</v>
      </c>
      <c r="B47" s="131">
        <v>235</v>
      </c>
      <c r="C47" s="132"/>
      <c r="D47" s="131"/>
    </row>
    <row r="48" s="124" customFormat="1" customHeight="1" spans="1:4">
      <c r="A48" s="132" t="s">
        <v>683</v>
      </c>
      <c r="B48" s="131">
        <v>0</v>
      </c>
      <c r="C48" s="132"/>
      <c r="D48" s="131"/>
    </row>
    <row r="49" s="124" customFormat="1" customHeight="1" spans="1:4">
      <c r="A49" s="132" t="s">
        <v>684</v>
      </c>
      <c r="B49" s="131">
        <v>1537</v>
      </c>
      <c r="C49" s="132"/>
      <c r="D49" s="131"/>
    </row>
    <row r="50" s="124" customFormat="1" customHeight="1" spans="1:4">
      <c r="A50" s="130" t="s">
        <v>9</v>
      </c>
      <c r="B50" s="131">
        <v>17974</v>
      </c>
      <c r="C50" s="132"/>
      <c r="D50" s="131"/>
    </row>
    <row r="51" s="124" customFormat="1" customHeight="1" spans="1:4">
      <c r="A51" s="130" t="s">
        <v>685</v>
      </c>
      <c r="B51" s="131">
        <v>18333</v>
      </c>
      <c r="C51" s="132"/>
      <c r="D51" s="131"/>
    </row>
    <row r="52" s="124" customFormat="1" customHeight="1" spans="1:4">
      <c r="A52" s="130" t="s">
        <v>686</v>
      </c>
      <c r="B52" s="131">
        <f>SUM(B53:B55)</f>
        <v>20300</v>
      </c>
      <c r="C52" s="132"/>
      <c r="D52" s="131"/>
    </row>
    <row r="53" s="124" customFormat="1" ht="17" customHeight="1" spans="1:4">
      <c r="A53" s="132" t="s">
        <v>687</v>
      </c>
      <c r="B53" s="131">
        <v>14000</v>
      </c>
      <c r="C53" s="132"/>
      <c r="D53" s="131"/>
    </row>
    <row r="54" s="124" customFormat="1" ht="17" customHeight="1" spans="1:4">
      <c r="A54" s="132" t="s">
        <v>688</v>
      </c>
      <c r="B54" s="131">
        <v>0</v>
      </c>
      <c r="C54" s="132"/>
      <c r="D54" s="131"/>
    </row>
    <row r="55" s="124" customFormat="1" ht="17" customHeight="1" spans="1:4">
      <c r="A55" s="132" t="s">
        <v>689</v>
      </c>
      <c r="B55" s="131">
        <v>6300</v>
      </c>
      <c r="C55" s="132"/>
      <c r="D55" s="131"/>
    </row>
    <row r="56" s="124" customFormat="1" ht="17" customHeight="1" spans="1:4">
      <c r="A56" s="130" t="s">
        <v>690</v>
      </c>
      <c r="B56" s="131">
        <f>B57</f>
        <v>42114</v>
      </c>
      <c r="C56" s="130" t="s">
        <v>691</v>
      </c>
      <c r="D56" s="131">
        <f>D57</f>
        <v>27715</v>
      </c>
    </row>
    <row r="57" s="124" customFormat="1" ht="17" customHeight="1" spans="1:4">
      <c r="A57" s="130" t="s">
        <v>692</v>
      </c>
      <c r="B57" s="131">
        <f>SUM(B58:B61)</f>
        <v>42114</v>
      </c>
      <c r="C57" s="130" t="s">
        <v>693</v>
      </c>
      <c r="D57" s="131">
        <f>SUM(D58:D58)</f>
        <v>27715</v>
      </c>
    </row>
    <row r="58" s="124" customFormat="1" ht="17" customHeight="1" spans="1:4">
      <c r="A58" s="132" t="s">
        <v>694</v>
      </c>
      <c r="B58" s="131">
        <v>42114</v>
      </c>
      <c r="C58" s="132" t="s">
        <v>695</v>
      </c>
      <c r="D58" s="131">
        <v>27715</v>
      </c>
    </row>
    <row r="59" s="124" customFormat="1" ht="17" customHeight="1" spans="1:4">
      <c r="A59" s="132" t="s">
        <v>696</v>
      </c>
      <c r="B59" s="131">
        <v>0</v>
      </c>
      <c r="C59" s="130" t="s">
        <v>697</v>
      </c>
      <c r="D59" s="131">
        <v>2250</v>
      </c>
    </row>
    <row r="60" s="124" customFormat="1" ht="17" customHeight="1" spans="1:4">
      <c r="A60" s="132" t="s">
        <v>698</v>
      </c>
      <c r="B60" s="131">
        <v>0</v>
      </c>
      <c r="C60" s="130" t="s">
        <v>699</v>
      </c>
      <c r="D60" s="131">
        <v>4494</v>
      </c>
    </row>
    <row r="61" s="124" customFormat="1" ht="17" customHeight="1" spans="1:4">
      <c r="A61" s="132" t="s">
        <v>700</v>
      </c>
      <c r="B61" s="131">
        <v>0</v>
      </c>
      <c r="C61" s="130" t="s">
        <v>701</v>
      </c>
      <c r="D61" s="131">
        <v>4494</v>
      </c>
    </row>
    <row r="62" s="124" customFormat="1" ht="17" customHeight="1" spans="1:4">
      <c r="A62" s="132"/>
      <c r="B62" s="131"/>
      <c r="C62" s="130" t="s">
        <v>702</v>
      </c>
      <c r="D62" s="131">
        <f>D60-D61</f>
        <v>0</v>
      </c>
    </row>
    <row r="63" s="124" customFormat="1" ht="17" customHeight="1" spans="1:4">
      <c r="A63" s="128" t="s">
        <v>13</v>
      </c>
      <c r="B63" s="131">
        <f>SUM(B5:B6,B51:B52,,B56)</f>
        <v>321134</v>
      </c>
      <c r="C63" s="128" t="s">
        <v>58</v>
      </c>
      <c r="D63" s="131">
        <f>SUM(D5:D5,D6,D56,D59:D59,D60:D60)</f>
        <v>321134</v>
      </c>
    </row>
    <row r="64" s="124" customFormat="1" ht="17" customHeight="1"/>
    <row r="65" s="124" customFormat="1" ht="17" customHeight="1"/>
    <row r="66" s="124" customFormat="1" ht="17" customHeight="1"/>
    <row r="67" s="124" customFormat="1" ht="17" customHeight="1"/>
    <row r="68" s="124" customFormat="1" ht="17" customHeight="1"/>
    <row r="69" s="124" customFormat="1" ht="17" customHeight="1"/>
    <row r="71" s="124" customFormat="1" ht="17" customHeight="1"/>
    <row r="72" s="124" customFormat="1" ht="17" customHeight="1"/>
    <row r="73" s="124" customFormat="1" ht="17" customHeight="1"/>
    <row r="74" s="124" customFormat="1" ht="17" customHeight="1"/>
    <row r="75" s="124" customFormat="1" ht="17" customHeight="1"/>
    <row r="76" s="124" customFormat="1" ht="17" customHeight="1"/>
    <row r="77" s="124" customFormat="1" ht="17" customHeight="1"/>
    <row r="78" s="124" customFormat="1" ht="17" customHeight="1"/>
    <row r="80" s="124" customFormat="1" ht="17" customHeight="1"/>
    <row r="81" s="124" customFormat="1" ht="17" customHeight="1"/>
    <row r="82" s="124" customFormat="1" ht="17" customHeight="1"/>
    <row r="83" s="124" customFormat="1" ht="17" customHeight="1"/>
    <row r="84" s="124" customFormat="1" ht="17" customHeight="1"/>
    <row r="85" s="124" customFormat="1" ht="17" customHeight="1"/>
    <row r="86" s="124" customFormat="1" ht="17" customHeight="1"/>
    <row r="87" s="124" customFormat="1" ht="17" customHeight="1"/>
    <row r="88" s="124" customFormat="1" ht="17" customHeight="1"/>
    <row r="89" s="124" customFormat="1" ht="17" customHeight="1"/>
    <row r="90" s="124" customFormat="1" ht="17" customHeight="1"/>
    <row r="91" s="124" customFormat="1" ht="17" customHeight="1"/>
    <row r="92" s="124" customFormat="1" ht="17" customHeight="1"/>
    <row r="93" s="124" customFormat="1" ht="17" customHeight="1"/>
    <row r="94" s="124" customFormat="1" ht="17" customHeight="1"/>
    <row r="95" s="124" customFormat="1" ht="17" customHeight="1"/>
    <row r="96" s="124" customFormat="1" ht="17" customHeight="1"/>
    <row r="97" s="124" customFormat="1" ht="17" customHeight="1"/>
    <row r="98" s="124" customFormat="1" ht="17" customHeight="1"/>
    <row r="99" s="124" customFormat="1" ht="17" customHeight="1"/>
    <row r="100" s="124" customFormat="1" ht="17" customHeight="1"/>
    <row r="101" s="124" customFormat="1" ht="17" customHeight="1"/>
    <row r="102" s="124" customFormat="1" ht="17" customHeight="1"/>
    <row r="103" s="124" customFormat="1" ht="17" customHeight="1"/>
    <row r="104" s="124" customFormat="1" ht="17" customHeight="1"/>
    <row r="105" s="124" customFormat="1" ht="17" customHeight="1"/>
    <row r="106" s="124" customFormat="1" ht="17" customHeight="1"/>
    <row r="107" s="124" customFormat="1" ht="17" customHeight="1"/>
    <row r="108" s="124" customFormat="1" ht="17" customHeight="1"/>
  </sheetData>
  <mergeCells count="2">
    <mergeCell ref="A2:D2"/>
    <mergeCell ref="A3:D3"/>
  </mergeCells>
  <conditionalFormatting sqref="B2:D2 A3:B7 C3:D8 A31:B65430 A13:B13 C37:C55 D45:D55 C14:D27 C30:D36 C56:D65404">
    <cfRule type="cellIs" dxfId="0" priority="10" stopIfTrue="1" operator="equal">
      <formula>0</formula>
    </cfRule>
  </conditionalFormatting>
  <conditionalFormatting sqref="A4:B7 A13:B13">
    <cfRule type="cellIs" dxfId="1" priority="9" stopIfTrue="1" operator="equal">
      <formula>0</formula>
    </cfRule>
  </conditionalFormatting>
  <conditionalFormatting sqref="A8:B12">
    <cfRule type="cellIs" dxfId="1" priority="3" stopIfTrue="1" operator="equal">
      <formula>0</formula>
    </cfRule>
    <cfRule type="cellIs" dxfId="0" priority="4" stopIfTrue="1" operator="equal">
      <formula>0</formula>
    </cfRule>
  </conditionalFormatting>
  <conditionalFormatting sqref="A14:B30">
    <cfRule type="cellIs" dxfId="1" priority="1" stopIfTrue="1" operator="equal">
      <formula>0</formula>
    </cfRule>
    <cfRule type="cellIs" dxfId="0" priority="2" stopIfTrue="1" operator="equal">
      <formula>0</formula>
    </cfRule>
  </conditionalFormatting>
  <pageMargins left="0.748031496062992" right="0.748031496062992" top="0.984251968503937" bottom="0.984251968503937" header="0.511811023622047" footer="0.511811023622047"/>
  <pageSetup paperSize="9" scale="89" fitToHeight="0" orientation="portrait" horizontalDpi="600" verticalDpi="600"/>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69"/>
  <sheetViews>
    <sheetView workbookViewId="0">
      <selection activeCell="A1" sqref="$A1:$XFD1048576"/>
    </sheetView>
  </sheetViews>
  <sheetFormatPr defaultColWidth="12.1833333333333" defaultRowHeight="16.95" customHeight="1" outlineLevelCol="1"/>
  <cols>
    <col min="1" max="1" width="47.9" style="124" customWidth="1"/>
    <col min="2" max="2" width="34.2" style="124" customWidth="1"/>
    <col min="3" max="254" width="12.1833333333333" style="124" customWidth="1"/>
    <col min="255" max="16382" width="12.1833333333333" style="124"/>
    <col min="16383" max="16384" width="12.1833333333333" style="140"/>
  </cols>
  <sheetData>
    <row r="1" customHeight="1" spans="1:1">
      <c r="A1" s="124" t="s">
        <v>703</v>
      </c>
    </row>
    <row r="2" s="124" customFormat="1" ht="54" customHeight="1" spans="1:2">
      <c r="A2" s="168" t="s">
        <v>704</v>
      </c>
      <c r="B2" s="168"/>
    </row>
    <row r="3" s="124" customFormat="1" ht="17" customHeight="1" spans="1:2">
      <c r="A3" s="127" t="s">
        <v>2</v>
      </c>
      <c r="B3" s="127"/>
    </row>
    <row r="4" s="124" customFormat="1" ht="17" customHeight="1" spans="1:2">
      <c r="A4" s="128" t="s">
        <v>705</v>
      </c>
      <c r="B4" s="128" t="s">
        <v>575</v>
      </c>
    </row>
    <row r="5" s="124" customFormat="1" ht="17" customHeight="1" spans="1:2">
      <c r="A5" s="130" t="s">
        <v>7</v>
      </c>
      <c r="B5" s="131">
        <f>SUM(B6:B11)</f>
        <v>3751</v>
      </c>
    </row>
    <row r="6" s="124" customFormat="1" customHeight="1" spans="1:2">
      <c r="A6" s="132" t="s">
        <v>644</v>
      </c>
      <c r="B6" s="131">
        <v>426</v>
      </c>
    </row>
    <row r="7" s="124" customFormat="1" customHeight="1" spans="1:2">
      <c r="A7" s="132" t="s">
        <v>645</v>
      </c>
      <c r="B7" s="131">
        <v>690</v>
      </c>
    </row>
    <row r="8" s="124" customFormat="1" customHeight="1" spans="1:2">
      <c r="A8" s="132" t="s">
        <v>646</v>
      </c>
      <c r="B8" s="131">
        <v>2188</v>
      </c>
    </row>
    <row r="9" s="124" customFormat="1" customHeight="1" spans="1:2">
      <c r="A9" s="132" t="s">
        <v>647</v>
      </c>
      <c r="B9" s="131">
        <v>1</v>
      </c>
    </row>
    <row r="10" s="124" customFormat="1" customHeight="1" spans="1:2">
      <c r="A10" s="132" t="s">
        <v>648</v>
      </c>
      <c r="B10" s="131">
        <v>0</v>
      </c>
    </row>
    <row r="11" s="124" customFormat="1" customHeight="1" spans="1:2">
      <c r="A11" s="132" t="s">
        <v>649</v>
      </c>
      <c r="B11" s="131">
        <v>446</v>
      </c>
    </row>
    <row r="12" s="124" customFormat="1" customHeight="1" spans="1:2">
      <c r="A12" s="130" t="s">
        <v>8</v>
      </c>
      <c r="B12" s="131">
        <f>SUM(B13:B47)</f>
        <v>190893</v>
      </c>
    </row>
    <row r="13" s="124" customFormat="1" customHeight="1" spans="1:2">
      <c r="A13" s="132" t="s">
        <v>650</v>
      </c>
      <c r="B13" s="131">
        <v>3358</v>
      </c>
    </row>
    <row r="14" s="124" customFormat="1" customHeight="1" spans="1:2">
      <c r="A14" s="132" t="s">
        <v>651</v>
      </c>
      <c r="B14" s="131">
        <v>41674</v>
      </c>
    </row>
    <row r="15" s="124" customFormat="1" customHeight="1" spans="1:2">
      <c r="A15" s="132" t="s">
        <v>652</v>
      </c>
      <c r="B15" s="131">
        <v>16922</v>
      </c>
    </row>
    <row r="16" s="124" customFormat="1" customHeight="1" spans="1:2">
      <c r="A16" s="132" t="s">
        <v>653</v>
      </c>
      <c r="B16" s="131">
        <v>23827</v>
      </c>
    </row>
    <row r="17" s="124" customFormat="1" customHeight="1" spans="1:2">
      <c r="A17" s="132" t="s">
        <v>654</v>
      </c>
      <c r="B17" s="131">
        <v>0</v>
      </c>
    </row>
    <row r="18" s="124" customFormat="1" customHeight="1" spans="1:2">
      <c r="A18" s="132" t="s">
        <v>655</v>
      </c>
      <c r="B18" s="131">
        <v>61</v>
      </c>
    </row>
    <row r="19" s="124" customFormat="1" customHeight="1" spans="1:2">
      <c r="A19" s="132" t="s">
        <v>656</v>
      </c>
      <c r="B19" s="131">
        <v>0</v>
      </c>
    </row>
    <row r="20" s="124" customFormat="1" customHeight="1" spans="1:2">
      <c r="A20" s="132" t="s">
        <v>657</v>
      </c>
      <c r="B20" s="131">
        <v>6620</v>
      </c>
    </row>
    <row r="21" s="124" customFormat="1" customHeight="1" spans="1:2">
      <c r="A21" s="132" t="s">
        <v>658</v>
      </c>
      <c r="B21" s="131">
        <v>11268</v>
      </c>
    </row>
    <row r="22" s="124" customFormat="1" customHeight="1" spans="1:2">
      <c r="A22" s="132" t="s">
        <v>659</v>
      </c>
      <c r="B22" s="131">
        <v>200</v>
      </c>
    </row>
    <row r="23" s="124" customFormat="1" customHeight="1" spans="1:2">
      <c r="A23" s="132" t="s">
        <v>660</v>
      </c>
      <c r="B23" s="131">
        <v>8205</v>
      </c>
    </row>
    <row r="24" s="124" customFormat="1" customHeight="1" spans="1:2">
      <c r="A24" s="132" t="s">
        <v>661</v>
      </c>
      <c r="B24" s="131">
        <v>0</v>
      </c>
    </row>
    <row r="25" s="124" customFormat="1" customHeight="1" spans="1:2">
      <c r="A25" s="132" t="s">
        <v>662</v>
      </c>
      <c r="B25" s="131">
        <v>14265</v>
      </c>
    </row>
    <row r="26" s="124" customFormat="1" customHeight="1" spans="1:2">
      <c r="A26" s="132" t="s">
        <v>663</v>
      </c>
      <c r="B26" s="131">
        <v>0</v>
      </c>
    </row>
    <row r="27" s="124" customFormat="1" customHeight="1" spans="1:2">
      <c r="A27" s="132" t="s">
        <v>664</v>
      </c>
      <c r="B27" s="131">
        <v>0</v>
      </c>
    </row>
    <row r="28" s="124" customFormat="1" customHeight="1" spans="1:2">
      <c r="A28" s="132" t="s">
        <v>665</v>
      </c>
      <c r="B28" s="131">
        <v>0</v>
      </c>
    </row>
    <row r="29" s="124" customFormat="1" customHeight="1" spans="1:2">
      <c r="A29" s="132" t="s">
        <v>666</v>
      </c>
      <c r="B29" s="131">
        <v>817</v>
      </c>
    </row>
    <row r="30" s="124" customFormat="1" customHeight="1" spans="1:2">
      <c r="A30" s="132" t="s">
        <v>667</v>
      </c>
      <c r="B30" s="131">
        <v>12188</v>
      </c>
    </row>
    <row r="31" s="124" customFormat="1" customHeight="1" spans="1:2">
      <c r="A31" s="132" t="s">
        <v>668</v>
      </c>
      <c r="B31" s="131">
        <v>36</v>
      </c>
    </row>
    <row r="32" s="124" customFormat="1" customHeight="1" spans="1:2">
      <c r="A32" s="132" t="s">
        <v>669</v>
      </c>
      <c r="B32" s="131">
        <v>584</v>
      </c>
    </row>
    <row r="33" s="124" customFormat="1" customHeight="1" spans="1:2">
      <c r="A33" s="132" t="s">
        <v>670</v>
      </c>
      <c r="B33" s="131">
        <v>14203</v>
      </c>
    </row>
    <row r="34" s="124" customFormat="1" customHeight="1" spans="1:2">
      <c r="A34" s="132" t="s">
        <v>671</v>
      </c>
      <c r="B34" s="131">
        <v>16988</v>
      </c>
    </row>
    <row r="35" s="124" customFormat="1" customHeight="1" spans="1:2">
      <c r="A35" s="132" t="s">
        <v>672</v>
      </c>
      <c r="B35" s="131">
        <v>2712</v>
      </c>
    </row>
    <row r="36" s="124" customFormat="1" customHeight="1" spans="1:2">
      <c r="A36" s="132" t="s">
        <v>673</v>
      </c>
      <c r="B36" s="131">
        <v>0</v>
      </c>
    </row>
    <row r="37" s="124" customFormat="1" customHeight="1" spans="1:2">
      <c r="A37" s="132" t="s">
        <v>674</v>
      </c>
      <c r="B37" s="131">
        <v>12558</v>
      </c>
    </row>
    <row r="38" s="124" customFormat="1" customHeight="1" spans="1:2">
      <c r="A38" s="132" t="s">
        <v>675</v>
      </c>
      <c r="B38" s="131">
        <v>2051</v>
      </c>
    </row>
    <row r="39" s="124" customFormat="1" customHeight="1" spans="1:2">
      <c r="A39" s="132" t="s">
        <v>676</v>
      </c>
      <c r="B39" s="131">
        <v>0</v>
      </c>
    </row>
    <row r="40" s="124" customFormat="1" customHeight="1" spans="1:2">
      <c r="A40" s="132" t="s">
        <v>677</v>
      </c>
      <c r="B40" s="131">
        <v>0</v>
      </c>
    </row>
    <row r="41" s="124" customFormat="1" customHeight="1" spans="1:2">
      <c r="A41" s="132" t="s">
        <v>678</v>
      </c>
      <c r="B41" s="131">
        <v>0</v>
      </c>
    </row>
    <row r="42" s="124" customFormat="1" customHeight="1" spans="1:2">
      <c r="A42" s="132" t="s">
        <v>679</v>
      </c>
      <c r="B42" s="131">
        <v>0</v>
      </c>
    </row>
    <row r="43" s="124" customFormat="1" customHeight="1" spans="1:2">
      <c r="A43" s="132" t="s">
        <v>680</v>
      </c>
      <c r="B43" s="131">
        <v>471</v>
      </c>
    </row>
    <row r="44" s="124" customFormat="1" customHeight="1" spans="1:2">
      <c r="A44" s="132" t="s">
        <v>681</v>
      </c>
      <c r="B44" s="131">
        <v>113</v>
      </c>
    </row>
    <row r="45" s="124" customFormat="1" customHeight="1" spans="1:2">
      <c r="A45" s="132" t="s">
        <v>682</v>
      </c>
      <c r="B45" s="131">
        <v>235</v>
      </c>
    </row>
    <row r="46" s="124" customFormat="1" customHeight="1" spans="1:2">
      <c r="A46" s="132" t="s">
        <v>683</v>
      </c>
      <c r="B46" s="131">
        <v>0</v>
      </c>
    </row>
    <row r="47" s="124" customFormat="1" customHeight="1" spans="1:2">
      <c r="A47" s="132" t="s">
        <v>684</v>
      </c>
      <c r="B47" s="131">
        <v>1537</v>
      </c>
    </row>
    <row r="48" s="124" customFormat="1" customHeight="1" spans="1:2">
      <c r="A48" s="130" t="s">
        <v>9</v>
      </c>
      <c r="B48" s="131">
        <f>SUM(B49:B69)</f>
        <v>17974</v>
      </c>
    </row>
    <row r="49" s="124" customFormat="1" customHeight="1" spans="1:2">
      <c r="A49" s="132" t="s">
        <v>706</v>
      </c>
      <c r="B49" s="131">
        <v>472</v>
      </c>
    </row>
    <row r="50" s="124" customFormat="1" customHeight="1" spans="1:2">
      <c r="A50" s="132" t="s">
        <v>707</v>
      </c>
      <c r="B50" s="131">
        <v>0</v>
      </c>
    </row>
    <row r="51" s="124" customFormat="1" ht="17" customHeight="1" spans="1:2">
      <c r="A51" s="132" t="s">
        <v>708</v>
      </c>
      <c r="B51" s="131">
        <v>103</v>
      </c>
    </row>
    <row r="52" s="124" customFormat="1" ht="17" customHeight="1" spans="1:2">
      <c r="A52" s="132" t="s">
        <v>709</v>
      </c>
      <c r="B52" s="131">
        <v>100</v>
      </c>
    </row>
    <row r="53" s="124" customFormat="1" ht="17" customHeight="1" spans="1:2">
      <c r="A53" s="132" t="s">
        <v>710</v>
      </c>
      <c r="B53" s="131">
        <v>2052</v>
      </c>
    </row>
    <row r="54" s="124" customFormat="1" ht="17" customHeight="1" spans="1:2">
      <c r="A54" s="132" t="s">
        <v>711</v>
      </c>
      <c r="B54" s="131">
        <v>43</v>
      </c>
    </row>
    <row r="55" s="124" customFormat="1" ht="17" customHeight="1" spans="1:2">
      <c r="A55" s="132" t="s">
        <v>712</v>
      </c>
      <c r="B55" s="131">
        <v>816</v>
      </c>
    </row>
    <row r="56" s="124" customFormat="1" ht="17" customHeight="1" spans="1:2">
      <c r="A56" s="132" t="s">
        <v>713</v>
      </c>
      <c r="B56" s="131">
        <v>1365</v>
      </c>
    </row>
    <row r="57" s="124" customFormat="1" ht="17" customHeight="1" spans="1:2">
      <c r="A57" s="132" t="s">
        <v>714</v>
      </c>
      <c r="B57" s="131">
        <v>221</v>
      </c>
    </row>
    <row r="58" s="124" customFormat="1" ht="17" customHeight="1" spans="1:2">
      <c r="A58" s="132" t="s">
        <v>715</v>
      </c>
      <c r="B58" s="131">
        <v>2347</v>
      </c>
    </row>
    <row r="59" s="124" customFormat="1" ht="17" customHeight="1" spans="1:2">
      <c r="A59" s="132" t="s">
        <v>716</v>
      </c>
      <c r="B59" s="131">
        <v>60</v>
      </c>
    </row>
    <row r="60" s="124" customFormat="1" ht="17" customHeight="1" spans="1:2">
      <c r="A60" s="132" t="s">
        <v>717</v>
      </c>
      <c r="B60" s="131">
        <v>3431</v>
      </c>
    </row>
    <row r="61" s="124" customFormat="1" ht="17" customHeight="1" spans="1:2">
      <c r="A61" s="132" t="s">
        <v>718</v>
      </c>
      <c r="B61" s="131">
        <v>645</v>
      </c>
    </row>
    <row r="62" s="124" customFormat="1" ht="17" customHeight="1" spans="1:2">
      <c r="A62" s="132" t="s">
        <v>719</v>
      </c>
      <c r="B62" s="131">
        <v>446</v>
      </c>
    </row>
    <row r="63" s="124" customFormat="1" ht="17" customHeight="1" spans="1:2">
      <c r="A63" s="132" t="s">
        <v>720</v>
      </c>
      <c r="B63" s="131">
        <v>-28</v>
      </c>
    </row>
    <row r="64" s="124" customFormat="1" ht="17" customHeight="1" spans="1:2">
      <c r="A64" s="132" t="s">
        <v>721</v>
      </c>
      <c r="B64" s="131">
        <v>36</v>
      </c>
    </row>
    <row r="65" s="124" customFormat="1" ht="17" customHeight="1" spans="1:2">
      <c r="A65" s="132" t="s">
        <v>722</v>
      </c>
      <c r="B65" s="131">
        <v>812</v>
      </c>
    </row>
    <row r="66" s="124" customFormat="1" ht="17" customHeight="1" spans="1:2">
      <c r="A66" s="132" t="s">
        <v>723</v>
      </c>
      <c r="B66" s="131">
        <v>2069</v>
      </c>
    </row>
    <row r="67" s="124" customFormat="1" ht="17" customHeight="1" spans="1:2">
      <c r="A67" s="132" t="s">
        <v>724</v>
      </c>
      <c r="B67" s="131">
        <v>29</v>
      </c>
    </row>
    <row r="68" s="124" customFormat="1" customHeight="1" spans="1:2">
      <c r="A68" s="132" t="s">
        <v>725</v>
      </c>
      <c r="B68" s="131">
        <v>477</v>
      </c>
    </row>
    <row r="69" s="124" customFormat="1" ht="17" customHeight="1" spans="1:2">
      <c r="A69" s="132" t="s">
        <v>726</v>
      </c>
      <c r="B69" s="131">
        <v>2478</v>
      </c>
    </row>
  </sheetData>
  <mergeCells count="2">
    <mergeCell ref="A2:B2"/>
    <mergeCell ref="A3:B3"/>
  </mergeCells>
  <conditionalFormatting sqref="A5:B29">
    <cfRule type="cellIs" dxfId="1" priority="1" stopIfTrue="1" operator="equal">
      <formula>0</formula>
    </cfRule>
  </conditionalFormatting>
  <conditionalFormatting sqref="A5:B56">
    <cfRule type="cellIs" dxfId="0" priority="2" stopIfTrue="1" operator="equal">
      <formula>0</formula>
    </cfRule>
  </conditionalFormatting>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9"/>
  <sheetViews>
    <sheetView workbookViewId="0">
      <selection activeCell="E6" sqref="E6"/>
    </sheetView>
  </sheetViews>
  <sheetFormatPr defaultColWidth="12.1833333333333" defaultRowHeight="16.95" customHeight="1"/>
  <cols>
    <col min="1" max="1" width="47.9" style="124" customWidth="1"/>
    <col min="2" max="2" width="31.4" style="124" customWidth="1"/>
    <col min="3" max="254" width="12.1833333333333" style="124" customWidth="1"/>
    <col min="255" max="16382" width="12.1833333333333" style="124"/>
    <col min="16383" max="16384" width="12.1833333333333" style="140"/>
  </cols>
  <sheetData>
    <row r="1" s="145" customFormat="1" customHeight="1" spans="1:16384">
      <c r="A1" s="124" t="s">
        <v>727</v>
      </c>
      <c r="B1" s="124"/>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c r="DF1" s="124"/>
      <c r="DG1" s="124"/>
      <c r="DH1" s="124"/>
      <c r="DI1" s="124"/>
      <c r="DJ1" s="124"/>
      <c r="DK1" s="124"/>
      <c r="DL1" s="124"/>
      <c r="DM1" s="124"/>
      <c r="DN1" s="124"/>
      <c r="DO1" s="124"/>
      <c r="DP1" s="124"/>
      <c r="DQ1" s="124"/>
      <c r="DR1" s="124"/>
      <c r="DS1" s="124"/>
      <c r="DT1" s="124"/>
      <c r="DU1" s="124"/>
      <c r="DV1" s="124"/>
      <c r="DW1" s="124"/>
      <c r="DX1" s="124"/>
      <c r="DY1" s="124"/>
      <c r="DZ1" s="124"/>
      <c r="EA1" s="124"/>
      <c r="EB1" s="124"/>
      <c r="EC1" s="124"/>
      <c r="ED1" s="124"/>
      <c r="EE1" s="124"/>
      <c r="EF1" s="124"/>
      <c r="EG1" s="124"/>
      <c r="EH1" s="124"/>
      <c r="EI1" s="124"/>
      <c r="EJ1" s="124"/>
      <c r="EK1" s="124"/>
      <c r="EL1" s="124"/>
      <c r="EM1" s="124"/>
      <c r="EN1" s="124"/>
      <c r="EO1" s="124"/>
      <c r="EP1" s="124"/>
      <c r="EQ1" s="124"/>
      <c r="ER1" s="124"/>
      <c r="ES1" s="124"/>
      <c r="ET1" s="124"/>
      <c r="EU1" s="124"/>
      <c r="EV1" s="124"/>
      <c r="EW1" s="124"/>
      <c r="EX1" s="124"/>
      <c r="EY1" s="124"/>
      <c r="EZ1" s="124"/>
      <c r="FA1" s="124"/>
      <c r="FB1" s="124"/>
      <c r="FC1" s="124"/>
      <c r="FD1" s="124"/>
      <c r="FE1" s="124"/>
      <c r="FF1" s="124"/>
      <c r="FG1" s="124"/>
      <c r="FH1" s="124"/>
      <c r="FI1" s="124"/>
      <c r="FJ1" s="124"/>
      <c r="FK1" s="124"/>
      <c r="FL1" s="124"/>
      <c r="FM1" s="124"/>
      <c r="FN1" s="124"/>
      <c r="FO1" s="124"/>
      <c r="FP1" s="124"/>
      <c r="FQ1" s="124"/>
      <c r="FR1" s="124"/>
      <c r="FS1" s="124"/>
      <c r="FT1" s="124"/>
      <c r="FU1" s="124"/>
      <c r="FV1" s="124"/>
      <c r="FW1" s="124"/>
      <c r="FX1" s="124"/>
      <c r="FY1" s="124"/>
      <c r="FZ1" s="124"/>
      <c r="GA1" s="124"/>
      <c r="GB1" s="124"/>
      <c r="GC1" s="124"/>
      <c r="GD1" s="124"/>
      <c r="GE1" s="124"/>
      <c r="GF1" s="124"/>
      <c r="GG1" s="124"/>
      <c r="GH1" s="124"/>
      <c r="GI1" s="124"/>
      <c r="GJ1" s="124"/>
      <c r="GK1" s="124"/>
      <c r="GL1" s="124"/>
      <c r="GM1" s="124"/>
      <c r="GN1" s="124"/>
      <c r="GO1" s="124"/>
      <c r="GP1" s="124"/>
      <c r="GQ1" s="124"/>
      <c r="GR1" s="124"/>
      <c r="GS1" s="124"/>
      <c r="GT1" s="124"/>
      <c r="GU1" s="124"/>
      <c r="GV1" s="124"/>
      <c r="GW1" s="124"/>
      <c r="GX1" s="124"/>
      <c r="GY1" s="124"/>
      <c r="GZ1" s="124"/>
      <c r="HA1" s="124"/>
      <c r="HB1" s="124"/>
      <c r="HC1" s="124"/>
      <c r="HD1" s="124"/>
      <c r="HE1" s="124"/>
      <c r="HF1" s="124"/>
      <c r="HG1" s="124"/>
      <c r="HH1" s="124"/>
      <c r="HI1" s="124"/>
      <c r="HJ1" s="124"/>
      <c r="HK1" s="124"/>
      <c r="HL1" s="124"/>
      <c r="HM1" s="124"/>
      <c r="HN1" s="124"/>
      <c r="HO1" s="124"/>
      <c r="HP1" s="124"/>
      <c r="HQ1" s="124"/>
      <c r="HR1" s="124"/>
      <c r="HS1" s="124"/>
      <c r="HT1" s="124"/>
      <c r="HU1" s="124"/>
      <c r="HV1" s="124"/>
      <c r="HW1" s="124"/>
      <c r="HX1" s="124"/>
      <c r="HY1" s="124"/>
      <c r="HZ1" s="124"/>
      <c r="IA1" s="124"/>
      <c r="IB1" s="124"/>
      <c r="IC1" s="124"/>
      <c r="ID1" s="124"/>
      <c r="IE1" s="124"/>
      <c r="IF1" s="124"/>
      <c r="IG1" s="124"/>
      <c r="IH1" s="124"/>
      <c r="II1" s="124"/>
      <c r="IJ1" s="124"/>
      <c r="IK1" s="124"/>
      <c r="IL1" s="124"/>
      <c r="IM1" s="124"/>
      <c r="IN1" s="124"/>
      <c r="IO1" s="124"/>
      <c r="IP1" s="124"/>
      <c r="IQ1" s="124"/>
      <c r="IR1" s="124"/>
      <c r="IS1" s="124"/>
      <c r="IT1" s="124"/>
      <c r="XFC1" s="140"/>
      <c r="XFD1" s="140"/>
    </row>
    <row r="2" s="124" customFormat="1" ht="54" customHeight="1" spans="1:2">
      <c r="A2" s="168" t="s">
        <v>728</v>
      </c>
      <c r="B2" s="168"/>
    </row>
    <row r="3" s="124" customFormat="1" ht="17" customHeight="1" spans="1:2">
      <c r="A3" s="127" t="s">
        <v>2</v>
      </c>
      <c r="B3" s="127"/>
    </row>
    <row r="4" s="124" customFormat="1" ht="17" customHeight="1" spans="1:2">
      <c r="A4" s="128" t="s">
        <v>705</v>
      </c>
      <c r="B4" s="128" t="s">
        <v>575</v>
      </c>
    </row>
    <row r="5" s="124" customFormat="1" ht="17" customHeight="1" spans="1:2">
      <c r="A5" s="130" t="s">
        <v>7</v>
      </c>
      <c r="B5" s="131">
        <f>SUM(B6:B11)</f>
        <v>3751</v>
      </c>
    </row>
    <row r="6" s="124" customFormat="1" customHeight="1" spans="1:2">
      <c r="A6" s="132" t="s">
        <v>644</v>
      </c>
      <c r="B6" s="131">
        <v>426</v>
      </c>
    </row>
    <row r="7" s="124" customFormat="1" customHeight="1" spans="1:2">
      <c r="A7" s="132" t="s">
        <v>645</v>
      </c>
      <c r="B7" s="131">
        <v>690</v>
      </c>
    </row>
    <row r="8" s="124" customFormat="1" customHeight="1" spans="1:2">
      <c r="A8" s="132" t="s">
        <v>646</v>
      </c>
      <c r="B8" s="131">
        <v>2188</v>
      </c>
    </row>
    <row r="9" s="124" customFormat="1" customHeight="1" spans="1:2">
      <c r="A9" s="132" t="s">
        <v>647</v>
      </c>
      <c r="B9" s="131">
        <v>1</v>
      </c>
    </row>
    <row r="10" s="124" customFormat="1" customHeight="1" spans="1:2">
      <c r="A10" s="132" t="s">
        <v>648</v>
      </c>
      <c r="B10" s="131">
        <v>0</v>
      </c>
    </row>
    <row r="11" s="124" customFormat="1" customHeight="1" spans="1:2">
      <c r="A11" s="132" t="s">
        <v>649</v>
      </c>
      <c r="B11" s="131">
        <v>446</v>
      </c>
    </row>
    <row r="12" s="124" customFormat="1" customHeight="1" spans="1:2">
      <c r="A12" s="130" t="s">
        <v>8</v>
      </c>
      <c r="B12" s="131">
        <f>SUM(B13:B47)</f>
        <v>190893</v>
      </c>
    </row>
    <row r="13" s="124" customFormat="1" customHeight="1" spans="1:2">
      <c r="A13" s="132" t="s">
        <v>650</v>
      </c>
      <c r="B13" s="131">
        <v>3358</v>
      </c>
    </row>
    <row r="14" s="124" customFormat="1" customHeight="1" spans="1:2">
      <c r="A14" s="132" t="s">
        <v>651</v>
      </c>
      <c r="B14" s="131">
        <v>41674</v>
      </c>
    </row>
    <row r="15" s="124" customFormat="1" customHeight="1" spans="1:2">
      <c r="A15" s="132" t="s">
        <v>652</v>
      </c>
      <c r="B15" s="131">
        <v>16922</v>
      </c>
    </row>
    <row r="16" s="124" customFormat="1" customHeight="1" spans="1:2">
      <c r="A16" s="132" t="s">
        <v>653</v>
      </c>
      <c r="B16" s="131">
        <v>23827</v>
      </c>
    </row>
    <row r="17" s="124" customFormat="1" customHeight="1" spans="1:2">
      <c r="A17" s="132" t="s">
        <v>654</v>
      </c>
      <c r="B17" s="131">
        <v>0</v>
      </c>
    </row>
    <row r="18" s="124" customFormat="1" customHeight="1" spans="1:2">
      <c r="A18" s="132" t="s">
        <v>655</v>
      </c>
      <c r="B18" s="131">
        <v>61</v>
      </c>
    </row>
    <row r="19" s="124" customFormat="1" customHeight="1" spans="1:2">
      <c r="A19" s="132" t="s">
        <v>656</v>
      </c>
      <c r="B19" s="131">
        <v>0</v>
      </c>
    </row>
    <row r="20" s="124" customFormat="1" customHeight="1" spans="1:2">
      <c r="A20" s="132" t="s">
        <v>657</v>
      </c>
      <c r="B20" s="131">
        <v>6620</v>
      </c>
    </row>
    <row r="21" s="124" customFormat="1" customHeight="1" spans="1:2">
      <c r="A21" s="132" t="s">
        <v>658</v>
      </c>
      <c r="B21" s="131">
        <v>11268</v>
      </c>
    </row>
    <row r="22" s="124" customFormat="1" customHeight="1" spans="1:2">
      <c r="A22" s="132" t="s">
        <v>659</v>
      </c>
      <c r="B22" s="131">
        <v>200</v>
      </c>
    </row>
    <row r="23" s="124" customFormat="1" customHeight="1" spans="1:2">
      <c r="A23" s="132" t="s">
        <v>660</v>
      </c>
      <c r="B23" s="131">
        <v>8205</v>
      </c>
    </row>
    <row r="24" s="124" customFormat="1" customHeight="1" spans="1:2">
      <c r="A24" s="132" t="s">
        <v>661</v>
      </c>
      <c r="B24" s="131">
        <v>0</v>
      </c>
    </row>
    <row r="25" s="124" customFormat="1" customHeight="1" spans="1:2">
      <c r="A25" s="132" t="s">
        <v>662</v>
      </c>
      <c r="B25" s="131">
        <v>14265</v>
      </c>
    </row>
    <row r="26" s="124" customFormat="1" customHeight="1" spans="1:2">
      <c r="A26" s="132" t="s">
        <v>663</v>
      </c>
      <c r="B26" s="131">
        <v>0</v>
      </c>
    </row>
    <row r="27" s="124" customFormat="1" customHeight="1" spans="1:2">
      <c r="A27" s="132" t="s">
        <v>664</v>
      </c>
      <c r="B27" s="131">
        <v>0</v>
      </c>
    </row>
    <row r="28" s="124" customFormat="1" customHeight="1" spans="1:2">
      <c r="A28" s="132" t="s">
        <v>665</v>
      </c>
      <c r="B28" s="131">
        <v>0</v>
      </c>
    </row>
    <row r="29" s="124" customFormat="1" customHeight="1" spans="1:2">
      <c r="A29" s="132" t="s">
        <v>666</v>
      </c>
      <c r="B29" s="131">
        <v>817</v>
      </c>
    </row>
    <row r="30" s="124" customFormat="1" customHeight="1" spans="1:2">
      <c r="A30" s="132" t="s">
        <v>667</v>
      </c>
      <c r="B30" s="131">
        <v>12188</v>
      </c>
    </row>
    <row r="31" s="124" customFormat="1" customHeight="1" spans="1:2">
      <c r="A31" s="132" t="s">
        <v>668</v>
      </c>
      <c r="B31" s="131">
        <v>36</v>
      </c>
    </row>
    <row r="32" s="124" customFormat="1" customHeight="1" spans="1:2">
      <c r="A32" s="132" t="s">
        <v>669</v>
      </c>
      <c r="B32" s="131">
        <v>584</v>
      </c>
    </row>
    <row r="33" s="124" customFormat="1" customHeight="1" spans="1:2">
      <c r="A33" s="132" t="s">
        <v>670</v>
      </c>
      <c r="B33" s="131">
        <v>14203</v>
      </c>
    </row>
    <row r="34" s="124" customFormat="1" customHeight="1" spans="1:2">
      <c r="A34" s="132" t="s">
        <v>671</v>
      </c>
      <c r="B34" s="131">
        <v>16988</v>
      </c>
    </row>
    <row r="35" s="124" customFormat="1" customHeight="1" spans="1:2">
      <c r="A35" s="132" t="s">
        <v>672</v>
      </c>
      <c r="B35" s="131">
        <v>2712</v>
      </c>
    </row>
    <row r="36" s="124" customFormat="1" customHeight="1" spans="1:2">
      <c r="A36" s="132" t="s">
        <v>673</v>
      </c>
      <c r="B36" s="131">
        <v>0</v>
      </c>
    </row>
    <row r="37" s="124" customFormat="1" customHeight="1" spans="1:2">
      <c r="A37" s="132" t="s">
        <v>674</v>
      </c>
      <c r="B37" s="131">
        <v>12558</v>
      </c>
    </row>
    <row r="38" s="124" customFormat="1" customHeight="1" spans="1:2">
      <c r="A38" s="132" t="s">
        <v>675</v>
      </c>
      <c r="B38" s="131">
        <v>2051</v>
      </c>
    </row>
    <row r="39" s="124" customFormat="1" customHeight="1" spans="1:2">
      <c r="A39" s="132" t="s">
        <v>676</v>
      </c>
      <c r="B39" s="131">
        <v>0</v>
      </c>
    </row>
    <row r="40" s="124" customFormat="1" customHeight="1" spans="1:2">
      <c r="A40" s="132" t="s">
        <v>677</v>
      </c>
      <c r="B40" s="131">
        <v>0</v>
      </c>
    </row>
    <row r="41" s="124" customFormat="1" customHeight="1" spans="1:2">
      <c r="A41" s="132" t="s">
        <v>678</v>
      </c>
      <c r="B41" s="131">
        <v>0</v>
      </c>
    </row>
    <row r="42" s="124" customFormat="1" customHeight="1" spans="1:2">
      <c r="A42" s="132" t="s">
        <v>679</v>
      </c>
      <c r="B42" s="131">
        <v>0</v>
      </c>
    </row>
    <row r="43" s="124" customFormat="1" customHeight="1" spans="1:2">
      <c r="A43" s="132" t="s">
        <v>680</v>
      </c>
      <c r="B43" s="131">
        <v>471</v>
      </c>
    </row>
    <row r="44" s="124" customFormat="1" customHeight="1" spans="1:2">
      <c r="A44" s="132" t="s">
        <v>681</v>
      </c>
      <c r="B44" s="131">
        <v>113</v>
      </c>
    </row>
    <row r="45" s="124" customFormat="1" customHeight="1" spans="1:2">
      <c r="A45" s="132" t="s">
        <v>682</v>
      </c>
      <c r="B45" s="131">
        <v>235</v>
      </c>
    </row>
    <row r="46" s="124" customFormat="1" customHeight="1" spans="1:2">
      <c r="A46" s="132" t="s">
        <v>683</v>
      </c>
      <c r="B46" s="131">
        <v>0</v>
      </c>
    </row>
    <row r="47" s="124" customFormat="1" customHeight="1" spans="1:2">
      <c r="A47" s="132" t="s">
        <v>684</v>
      </c>
      <c r="B47" s="131">
        <v>1537</v>
      </c>
    </row>
    <row r="48" s="124" customFormat="1" customHeight="1" spans="1:2">
      <c r="A48" s="130" t="s">
        <v>9</v>
      </c>
      <c r="B48" s="131">
        <f>SUM(B49:B69)</f>
        <v>17974</v>
      </c>
    </row>
    <row r="49" s="124" customFormat="1" customHeight="1" spans="1:2">
      <c r="A49" s="132" t="s">
        <v>706</v>
      </c>
      <c r="B49" s="131">
        <v>472</v>
      </c>
    </row>
    <row r="50" s="124" customFormat="1" customHeight="1" spans="1:2">
      <c r="A50" s="132" t="s">
        <v>707</v>
      </c>
      <c r="B50" s="131">
        <v>0</v>
      </c>
    </row>
    <row r="51" s="124" customFormat="1" ht="17" customHeight="1" spans="1:2">
      <c r="A51" s="132" t="s">
        <v>708</v>
      </c>
      <c r="B51" s="131">
        <v>103</v>
      </c>
    </row>
    <row r="52" s="124" customFormat="1" ht="17" customHeight="1" spans="1:2">
      <c r="A52" s="132" t="s">
        <v>709</v>
      </c>
      <c r="B52" s="131">
        <v>100</v>
      </c>
    </row>
    <row r="53" s="124" customFormat="1" ht="17" customHeight="1" spans="1:2">
      <c r="A53" s="132" t="s">
        <v>710</v>
      </c>
      <c r="B53" s="131">
        <v>2052</v>
      </c>
    </row>
    <row r="54" s="124" customFormat="1" ht="17" customHeight="1" spans="1:2">
      <c r="A54" s="132" t="s">
        <v>711</v>
      </c>
      <c r="B54" s="131">
        <v>43</v>
      </c>
    </row>
    <row r="55" s="124" customFormat="1" ht="17" customHeight="1" spans="1:2">
      <c r="A55" s="132" t="s">
        <v>712</v>
      </c>
      <c r="B55" s="131">
        <v>816</v>
      </c>
    </row>
    <row r="56" s="124" customFormat="1" ht="17" customHeight="1" spans="1:2">
      <c r="A56" s="132" t="s">
        <v>713</v>
      </c>
      <c r="B56" s="131">
        <v>1365</v>
      </c>
    </row>
    <row r="57" s="124" customFormat="1" ht="17" customHeight="1" spans="1:2">
      <c r="A57" s="132" t="s">
        <v>714</v>
      </c>
      <c r="B57" s="131">
        <v>221</v>
      </c>
    </row>
    <row r="58" s="124" customFormat="1" ht="17" customHeight="1" spans="1:2">
      <c r="A58" s="132" t="s">
        <v>715</v>
      </c>
      <c r="B58" s="131">
        <v>2347</v>
      </c>
    </row>
    <row r="59" s="124" customFormat="1" ht="17" customHeight="1" spans="1:2">
      <c r="A59" s="132" t="s">
        <v>716</v>
      </c>
      <c r="B59" s="131">
        <v>60</v>
      </c>
    </row>
    <row r="60" s="124" customFormat="1" ht="17" customHeight="1" spans="1:2">
      <c r="A60" s="132" t="s">
        <v>717</v>
      </c>
      <c r="B60" s="131">
        <v>3431</v>
      </c>
    </row>
    <row r="61" s="124" customFormat="1" ht="17" customHeight="1" spans="1:2">
      <c r="A61" s="132" t="s">
        <v>718</v>
      </c>
      <c r="B61" s="131">
        <v>645</v>
      </c>
    </row>
    <row r="62" s="124" customFormat="1" ht="17" customHeight="1" spans="1:2">
      <c r="A62" s="132" t="s">
        <v>719</v>
      </c>
      <c r="B62" s="131">
        <v>446</v>
      </c>
    </row>
    <row r="63" s="124" customFormat="1" ht="17" customHeight="1" spans="1:2">
      <c r="A63" s="132" t="s">
        <v>720</v>
      </c>
      <c r="B63" s="131">
        <v>-28</v>
      </c>
    </row>
    <row r="64" s="124" customFormat="1" ht="17" customHeight="1" spans="1:2">
      <c r="A64" s="132" t="s">
        <v>721</v>
      </c>
      <c r="B64" s="131">
        <v>36</v>
      </c>
    </row>
    <row r="65" s="124" customFormat="1" ht="17" customHeight="1" spans="1:2">
      <c r="A65" s="132" t="s">
        <v>722</v>
      </c>
      <c r="B65" s="131">
        <v>812</v>
      </c>
    </row>
    <row r="66" s="124" customFormat="1" ht="17" customHeight="1" spans="1:2">
      <c r="A66" s="132" t="s">
        <v>723</v>
      </c>
      <c r="B66" s="131">
        <v>2069</v>
      </c>
    </row>
    <row r="67" s="124" customFormat="1" ht="17" customHeight="1" spans="1:2">
      <c r="A67" s="132" t="s">
        <v>724</v>
      </c>
      <c r="B67" s="131">
        <v>29</v>
      </c>
    </row>
    <row r="68" s="124" customFormat="1" customHeight="1" spans="1:2">
      <c r="A68" s="132" t="s">
        <v>725</v>
      </c>
      <c r="B68" s="131">
        <v>477</v>
      </c>
    </row>
    <row r="69" s="124" customFormat="1" ht="17" customHeight="1" spans="1:2">
      <c r="A69" s="132" t="s">
        <v>726</v>
      </c>
      <c r="B69" s="131">
        <v>2478</v>
      </c>
    </row>
  </sheetData>
  <mergeCells count="2">
    <mergeCell ref="A2:B2"/>
    <mergeCell ref="A3:B3"/>
  </mergeCells>
  <conditionalFormatting sqref="A5:B56">
    <cfRule type="cellIs" dxfId="0" priority="2" stopIfTrue="1" operator="equal">
      <formula>0</formula>
    </cfRule>
  </conditionalFormatting>
  <conditionalFormatting sqref="A5:B29">
    <cfRule type="cellIs" dxfId="1" priority="1" stopIfTrue="1" operator="equal">
      <formula>0</formula>
    </cfRule>
  </conditionalFormatting>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13"/>
  <sheetViews>
    <sheetView workbookViewId="0">
      <selection activeCell="E7" sqref="E7"/>
    </sheetView>
  </sheetViews>
  <sheetFormatPr defaultColWidth="9" defaultRowHeight="14.25"/>
  <cols>
    <col min="1" max="1" width="34.875" style="140" customWidth="1"/>
    <col min="2" max="2" width="34.875" style="154" customWidth="1"/>
    <col min="3" max="3" width="29.5" style="140" customWidth="1"/>
    <col min="4" max="4" width="14" style="140" customWidth="1"/>
    <col min="5" max="16384" width="9" style="140"/>
  </cols>
  <sheetData>
    <row r="1" spans="1:255">
      <c r="A1" s="146" t="s">
        <v>729</v>
      </c>
      <c r="B1" s="155"/>
      <c r="C1" s="156"/>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6"/>
      <c r="AE1" s="156"/>
      <c r="AF1" s="156"/>
      <c r="AG1" s="156"/>
      <c r="AH1" s="156"/>
      <c r="AI1" s="156"/>
      <c r="AJ1" s="156"/>
      <c r="AK1" s="156"/>
      <c r="AL1" s="156"/>
      <c r="AM1" s="156"/>
      <c r="AN1" s="156"/>
      <c r="AO1" s="156"/>
      <c r="AP1" s="156"/>
      <c r="AQ1" s="156"/>
      <c r="AR1" s="156"/>
      <c r="AS1" s="156"/>
      <c r="AT1" s="156"/>
      <c r="AU1" s="156"/>
      <c r="AV1" s="156"/>
      <c r="AW1" s="156"/>
      <c r="AX1" s="156"/>
      <c r="AY1" s="156"/>
      <c r="AZ1" s="156"/>
      <c r="BA1" s="156"/>
      <c r="BB1" s="156"/>
      <c r="BC1" s="156"/>
      <c r="BD1" s="156"/>
      <c r="BE1" s="156"/>
      <c r="BF1" s="156"/>
      <c r="BG1" s="156"/>
      <c r="BH1" s="156"/>
      <c r="BI1" s="156"/>
      <c r="BJ1" s="156"/>
      <c r="BK1" s="156"/>
      <c r="BL1" s="156"/>
      <c r="BM1" s="156"/>
      <c r="BN1" s="156"/>
      <c r="BO1" s="156"/>
      <c r="BP1" s="156"/>
      <c r="BQ1" s="156"/>
      <c r="BR1" s="156"/>
      <c r="BS1" s="156"/>
      <c r="BT1" s="156"/>
      <c r="BU1" s="156"/>
      <c r="BV1" s="156"/>
      <c r="BW1" s="156"/>
      <c r="BX1" s="156"/>
      <c r="BY1" s="156"/>
      <c r="BZ1" s="156"/>
      <c r="CA1" s="156"/>
      <c r="CB1" s="156"/>
      <c r="CC1" s="156"/>
      <c r="CD1" s="156"/>
      <c r="CE1" s="156"/>
      <c r="CF1" s="156"/>
      <c r="CG1" s="156"/>
      <c r="CH1" s="156"/>
      <c r="CI1" s="156"/>
      <c r="CJ1" s="156"/>
      <c r="CK1" s="156"/>
      <c r="CL1" s="156"/>
      <c r="CM1" s="156"/>
      <c r="CN1" s="156"/>
      <c r="CO1" s="156"/>
      <c r="CP1" s="156"/>
      <c r="CQ1" s="156"/>
      <c r="CR1" s="156"/>
      <c r="CS1" s="156"/>
      <c r="CT1" s="156"/>
      <c r="CU1" s="156"/>
      <c r="CV1" s="156"/>
      <c r="CW1" s="156"/>
      <c r="CX1" s="156"/>
      <c r="CY1" s="156"/>
      <c r="CZ1" s="156"/>
      <c r="DA1" s="156"/>
      <c r="DB1" s="156"/>
      <c r="DC1" s="156"/>
      <c r="DD1" s="156"/>
      <c r="DE1" s="156"/>
      <c r="DF1" s="156"/>
      <c r="DG1" s="156"/>
      <c r="DH1" s="156"/>
      <c r="DI1" s="156"/>
      <c r="DJ1" s="156"/>
      <c r="DK1" s="156"/>
      <c r="DL1" s="156"/>
      <c r="DM1" s="156"/>
      <c r="DN1" s="156"/>
      <c r="DO1" s="156"/>
      <c r="DP1" s="156"/>
      <c r="DQ1" s="156"/>
      <c r="DR1" s="156"/>
      <c r="DS1" s="156"/>
      <c r="DT1" s="156"/>
      <c r="DU1" s="156"/>
      <c r="DV1" s="156"/>
      <c r="DW1" s="156"/>
      <c r="DX1" s="156"/>
      <c r="DY1" s="156"/>
      <c r="DZ1" s="156"/>
      <c r="EA1" s="156"/>
      <c r="EB1" s="156"/>
      <c r="EC1" s="156"/>
      <c r="ED1" s="156"/>
      <c r="EE1" s="156"/>
      <c r="EF1" s="156"/>
      <c r="EG1" s="156"/>
      <c r="EH1" s="156"/>
      <c r="EI1" s="156"/>
      <c r="EJ1" s="156"/>
      <c r="EK1" s="156"/>
      <c r="EL1" s="156"/>
      <c r="EM1" s="156"/>
      <c r="EN1" s="156"/>
      <c r="EO1" s="156"/>
      <c r="EP1" s="156"/>
      <c r="EQ1" s="156"/>
      <c r="ER1" s="156"/>
      <c r="ES1" s="156"/>
      <c r="ET1" s="156"/>
      <c r="EU1" s="156"/>
      <c r="EV1" s="156"/>
      <c r="EW1" s="156"/>
      <c r="EX1" s="156"/>
      <c r="EY1" s="156"/>
      <c r="EZ1" s="156"/>
      <c r="FA1" s="156"/>
      <c r="FB1" s="156"/>
      <c r="FC1" s="156"/>
      <c r="FD1" s="156"/>
      <c r="FE1" s="156"/>
      <c r="FF1" s="156"/>
      <c r="FG1" s="156"/>
      <c r="FH1" s="156"/>
      <c r="FI1" s="156"/>
      <c r="FJ1" s="156"/>
      <c r="FK1" s="156"/>
      <c r="FL1" s="156"/>
      <c r="FM1" s="156"/>
      <c r="FN1" s="156"/>
      <c r="FO1" s="156"/>
      <c r="FP1" s="156"/>
      <c r="FQ1" s="156"/>
      <c r="FR1" s="156"/>
      <c r="FS1" s="156"/>
      <c r="FT1" s="156"/>
      <c r="FU1" s="156"/>
      <c r="FV1" s="156"/>
      <c r="FW1" s="156"/>
      <c r="FX1" s="156"/>
      <c r="FY1" s="156"/>
      <c r="FZ1" s="156"/>
      <c r="GA1" s="156"/>
      <c r="GB1" s="156"/>
      <c r="GC1" s="156"/>
      <c r="GD1" s="156"/>
      <c r="GE1" s="156"/>
      <c r="GF1" s="156"/>
      <c r="GG1" s="156"/>
      <c r="GH1" s="156"/>
      <c r="GI1" s="156"/>
      <c r="GJ1" s="156"/>
      <c r="GK1" s="156"/>
      <c r="GL1" s="156"/>
      <c r="GM1" s="156"/>
      <c r="GN1" s="156"/>
      <c r="GO1" s="156"/>
      <c r="GP1" s="156"/>
      <c r="GQ1" s="156"/>
      <c r="GR1" s="156"/>
      <c r="GS1" s="156"/>
      <c r="GT1" s="156"/>
      <c r="GU1" s="156"/>
      <c r="GV1" s="156"/>
      <c r="GW1" s="156"/>
      <c r="GX1" s="156"/>
      <c r="GY1" s="156"/>
      <c r="GZ1" s="156"/>
      <c r="HA1" s="156"/>
      <c r="HB1" s="156"/>
      <c r="HC1" s="156"/>
      <c r="HD1" s="156"/>
      <c r="HE1" s="156"/>
      <c r="HF1" s="156"/>
      <c r="HG1" s="156"/>
      <c r="HH1" s="156"/>
      <c r="HI1" s="156"/>
      <c r="HJ1" s="156"/>
      <c r="HK1" s="156"/>
      <c r="HL1" s="156"/>
      <c r="HM1" s="156"/>
      <c r="HN1" s="156"/>
      <c r="HO1" s="156"/>
      <c r="HP1" s="156"/>
      <c r="HQ1" s="156"/>
      <c r="HR1" s="156"/>
      <c r="HS1" s="156"/>
      <c r="HT1" s="156"/>
      <c r="HU1" s="156"/>
      <c r="HV1" s="156"/>
      <c r="HW1" s="156"/>
      <c r="HX1" s="156"/>
      <c r="HY1" s="156"/>
      <c r="HZ1" s="156"/>
      <c r="IA1" s="156"/>
      <c r="IB1" s="156"/>
      <c r="IC1" s="156"/>
      <c r="ID1" s="156"/>
      <c r="IE1" s="156"/>
      <c r="IF1" s="156"/>
      <c r="IG1" s="156"/>
      <c r="IH1" s="156"/>
      <c r="II1" s="156"/>
      <c r="IJ1" s="156"/>
      <c r="IK1" s="156"/>
      <c r="IL1" s="156"/>
      <c r="IM1" s="156"/>
      <c r="IN1" s="156"/>
      <c r="IO1" s="156"/>
      <c r="IP1" s="156"/>
      <c r="IQ1" s="156"/>
      <c r="IR1" s="156"/>
      <c r="IS1" s="156"/>
      <c r="IT1" s="156"/>
      <c r="IU1" s="156"/>
    </row>
    <row r="2" ht="40.5" customHeight="1" spans="1:4">
      <c r="A2" s="157" t="s">
        <v>730</v>
      </c>
      <c r="B2" s="157"/>
      <c r="C2" s="157"/>
      <c r="D2" s="157"/>
    </row>
    <row r="3" ht="16.5" customHeight="1" spans="1:3">
      <c r="A3" s="158"/>
      <c r="B3" s="158"/>
      <c r="C3" s="158"/>
    </row>
    <row r="4" spans="4:4">
      <c r="D4" s="159" t="s">
        <v>2</v>
      </c>
    </row>
    <row r="5" ht="41.25" customHeight="1" spans="1:4">
      <c r="A5" s="160" t="s">
        <v>3</v>
      </c>
      <c r="B5" s="160" t="s">
        <v>731</v>
      </c>
      <c r="C5" s="93" t="s">
        <v>575</v>
      </c>
      <c r="D5" s="93" t="s">
        <v>732</v>
      </c>
    </row>
    <row r="6" ht="41.25" customHeight="1" spans="1:4">
      <c r="A6" s="160" t="s">
        <v>733</v>
      </c>
      <c r="B6" s="160">
        <f>B7+B8+B11</f>
        <v>1364</v>
      </c>
      <c r="C6" s="160">
        <f>C7+C8+C11</f>
        <v>1118.48</v>
      </c>
      <c r="D6" s="161">
        <f t="shared" ref="D6:D11" si="0">C6/B6*100</f>
        <v>82</v>
      </c>
    </row>
    <row r="7" ht="41.25" customHeight="1" spans="1:4">
      <c r="A7" s="162" t="s">
        <v>734</v>
      </c>
      <c r="B7" s="163">
        <v>0</v>
      </c>
      <c r="C7" s="160">
        <v>0</v>
      </c>
      <c r="D7" s="161" t="e">
        <f t="shared" si="0"/>
        <v>#DIV/0!</v>
      </c>
    </row>
    <row r="8" ht="41.25" customHeight="1" spans="1:10">
      <c r="A8" s="162" t="s">
        <v>735</v>
      </c>
      <c r="B8" s="164">
        <f>B9+B10</f>
        <v>638</v>
      </c>
      <c r="C8" s="160">
        <f>C9+C10</f>
        <v>612.73</v>
      </c>
      <c r="D8" s="161">
        <f t="shared" si="0"/>
        <v>96.0391849529781</v>
      </c>
      <c r="J8" s="140" t="s">
        <v>736</v>
      </c>
    </row>
    <row r="9" ht="41.25" customHeight="1" spans="1:4">
      <c r="A9" s="165" t="s">
        <v>737</v>
      </c>
      <c r="B9" s="164">
        <v>150</v>
      </c>
      <c r="C9" s="160">
        <v>58.36</v>
      </c>
      <c r="D9" s="161">
        <f t="shared" si="0"/>
        <v>38.9066666666667</v>
      </c>
    </row>
    <row r="10" ht="41.25" customHeight="1" spans="1:4">
      <c r="A10" s="165" t="s">
        <v>738</v>
      </c>
      <c r="B10" s="164">
        <v>488</v>
      </c>
      <c r="C10" s="160">
        <v>554.37</v>
      </c>
      <c r="D10" s="161">
        <f t="shared" si="0"/>
        <v>113.600409836066</v>
      </c>
    </row>
    <row r="11" ht="41.25" customHeight="1" spans="1:4">
      <c r="A11" s="162" t="s">
        <v>739</v>
      </c>
      <c r="B11" s="164">
        <v>726</v>
      </c>
      <c r="C11" s="160">
        <v>505.75</v>
      </c>
      <c r="D11" s="161">
        <f t="shared" si="0"/>
        <v>69.6625344352617</v>
      </c>
    </row>
    <row r="12" ht="21.75" customHeight="1"/>
    <row r="13" ht="91" customHeight="1" spans="1:4">
      <c r="A13" s="166" t="s">
        <v>740</v>
      </c>
      <c r="B13" s="167"/>
      <c r="C13" s="167"/>
      <c r="D13" s="167"/>
    </row>
  </sheetData>
  <mergeCells count="3">
    <mergeCell ref="A2:D2"/>
    <mergeCell ref="A3:C3"/>
    <mergeCell ref="A13:D13"/>
  </mergeCells>
  <pageMargins left="0.7" right="0.7" top="0.75" bottom="0.75"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5"/>
  <sheetViews>
    <sheetView workbookViewId="0">
      <selection activeCell="H14" sqref="H14"/>
    </sheetView>
  </sheetViews>
  <sheetFormatPr defaultColWidth="9" defaultRowHeight="14.25" outlineLevelCol="1"/>
  <cols>
    <col min="1" max="1" width="41.875" style="146" customWidth="1"/>
    <col min="2" max="2" width="37.875" style="145" customWidth="1"/>
    <col min="3" max="16384" width="9" style="145"/>
  </cols>
  <sheetData>
    <row r="1" spans="1:1">
      <c r="A1" s="146" t="s">
        <v>741</v>
      </c>
    </row>
    <row r="2" ht="36" customHeight="1" spans="1:2">
      <c r="A2" s="147" t="s">
        <v>742</v>
      </c>
      <c r="B2" s="147"/>
    </row>
    <row r="3" ht="18.75" customHeight="1" spans="1:2">
      <c r="A3" s="147"/>
      <c r="B3" s="148" t="s">
        <v>574</v>
      </c>
    </row>
    <row r="4" ht="20.25" customHeight="1" spans="1:2">
      <c r="A4" s="149" t="s">
        <v>743</v>
      </c>
      <c r="B4" s="150" t="s">
        <v>575</v>
      </c>
    </row>
    <row r="5" ht="27.75" customHeight="1" spans="1:2">
      <c r="A5" s="129" t="s">
        <v>744</v>
      </c>
      <c r="B5" s="151">
        <f>B6+B12+B13+B14+B15</f>
        <v>13586</v>
      </c>
    </row>
    <row r="6" ht="27.75" customHeight="1" spans="1:2">
      <c r="A6" s="152" t="s">
        <v>745</v>
      </c>
      <c r="B6" s="151">
        <f>SUM(B7:B11)</f>
        <v>11233</v>
      </c>
    </row>
    <row r="7" ht="27.75" customHeight="1" spans="1:2">
      <c r="A7" s="153" t="s">
        <v>746</v>
      </c>
      <c r="B7" s="131">
        <v>1197</v>
      </c>
    </row>
    <row r="8" ht="27.75" customHeight="1" spans="1:2">
      <c r="A8" s="153" t="s">
        <v>747</v>
      </c>
      <c r="B8" s="131">
        <v>180</v>
      </c>
    </row>
    <row r="9" ht="27.75" customHeight="1" spans="1:2">
      <c r="A9" s="153" t="s">
        <v>748</v>
      </c>
      <c r="B9" s="151">
        <v>0</v>
      </c>
    </row>
    <row r="10" ht="27.75" customHeight="1" spans="1:2">
      <c r="A10" s="153" t="s">
        <v>749</v>
      </c>
      <c r="B10" s="131">
        <v>-45</v>
      </c>
    </row>
    <row r="11" ht="27.75" customHeight="1" spans="1:2">
      <c r="A11" s="153" t="s">
        <v>750</v>
      </c>
      <c r="B11" s="131">
        <v>9901</v>
      </c>
    </row>
    <row r="12" ht="27.75" customHeight="1" spans="1:2">
      <c r="A12" s="152" t="s">
        <v>751</v>
      </c>
      <c r="B12" s="151">
        <v>0</v>
      </c>
    </row>
    <row r="13" ht="27.75" customHeight="1" spans="1:2">
      <c r="A13" s="152" t="s">
        <v>752</v>
      </c>
      <c r="B13" s="151">
        <v>0</v>
      </c>
    </row>
    <row r="14" ht="27.75" customHeight="1" spans="1:2">
      <c r="A14" s="152" t="s">
        <v>753</v>
      </c>
      <c r="B14" s="131">
        <v>2163</v>
      </c>
    </row>
    <row r="15" ht="27.75" customHeight="1" spans="1:2">
      <c r="A15" s="152" t="s">
        <v>754</v>
      </c>
      <c r="B15" s="131">
        <v>190</v>
      </c>
    </row>
  </sheetData>
  <mergeCells count="1">
    <mergeCell ref="A2:B2"/>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65"/>
  <sheetViews>
    <sheetView workbookViewId="0">
      <selection activeCell="G13" sqref="G13"/>
    </sheetView>
  </sheetViews>
  <sheetFormatPr defaultColWidth="12.1833333333333" defaultRowHeight="15.55" customHeight="1" outlineLevelCol="1"/>
  <cols>
    <col min="1" max="1" width="59" style="124" customWidth="1"/>
    <col min="2" max="2" width="22.4833333333333" style="124" customWidth="1"/>
    <col min="3" max="255" width="12.1833333333333" style="124" customWidth="1"/>
    <col min="256" max="16383" width="12.1833333333333" style="124"/>
    <col min="16384" max="16384" width="12.1833333333333" style="140"/>
  </cols>
  <sheetData>
    <row r="1" customHeight="1" spans="1:1">
      <c r="A1" s="124" t="s">
        <v>755</v>
      </c>
    </row>
    <row r="2" s="124" customFormat="1" ht="44.25" customHeight="1" spans="1:2">
      <c r="A2" s="126" t="s">
        <v>756</v>
      </c>
      <c r="B2" s="126"/>
    </row>
    <row r="3" s="124" customFormat="1" ht="17" customHeight="1" spans="1:2">
      <c r="A3" s="144"/>
      <c r="B3" s="92" t="s">
        <v>574</v>
      </c>
    </row>
    <row r="4" s="124" customFormat="1" ht="17" customHeight="1" spans="1:2">
      <c r="A4" s="128" t="s">
        <v>61</v>
      </c>
      <c r="B4" s="128" t="s">
        <v>4</v>
      </c>
    </row>
    <row r="5" s="124" customFormat="1" ht="17" customHeight="1" spans="1:2">
      <c r="A5" s="128" t="s">
        <v>757</v>
      </c>
      <c r="B5" s="131">
        <f>SUM(B6,B15,B40,B58)</f>
        <v>33603</v>
      </c>
    </row>
    <row r="6" s="124" customFormat="1" ht="17" customHeight="1" spans="1:2">
      <c r="A6" s="130" t="s">
        <v>241</v>
      </c>
      <c r="B6" s="131">
        <f>SUM(B7,B11)</f>
        <v>2334</v>
      </c>
    </row>
    <row r="7" s="124" customFormat="1" ht="17" customHeight="1" spans="1:2">
      <c r="A7" s="130" t="s">
        <v>758</v>
      </c>
      <c r="B7" s="131">
        <f>SUM(B8:B10)</f>
        <v>2327</v>
      </c>
    </row>
    <row r="8" s="124" customFormat="1" ht="17" customHeight="1" spans="1:2">
      <c r="A8" s="132" t="s">
        <v>759</v>
      </c>
      <c r="B8" s="131">
        <v>1202</v>
      </c>
    </row>
    <row r="9" s="124" customFormat="1" ht="17" customHeight="1" spans="1:2">
      <c r="A9" s="132" t="s">
        <v>760</v>
      </c>
      <c r="B9" s="131">
        <v>1125</v>
      </c>
    </row>
    <row r="10" s="124" customFormat="1" ht="17" customHeight="1" spans="1:2">
      <c r="A10" s="132" t="s">
        <v>761</v>
      </c>
      <c r="B10" s="131">
        <v>0</v>
      </c>
    </row>
    <row r="11" s="124" customFormat="1" ht="17" customHeight="1" spans="1:2">
      <c r="A11" s="130" t="s">
        <v>762</v>
      </c>
      <c r="B11" s="131">
        <f>SUM(B12:B14)</f>
        <v>7</v>
      </c>
    </row>
    <row r="12" s="124" customFormat="1" ht="17.25" customHeight="1" spans="1:2">
      <c r="A12" s="132" t="s">
        <v>759</v>
      </c>
      <c r="B12" s="131">
        <v>0</v>
      </c>
    </row>
    <row r="13" s="124" customFormat="1" ht="17.25" customHeight="1" spans="1:2">
      <c r="A13" s="132" t="s">
        <v>760</v>
      </c>
      <c r="B13" s="131">
        <v>7</v>
      </c>
    </row>
    <row r="14" s="124" customFormat="1" ht="17.25" customHeight="1" spans="1:2">
      <c r="A14" s="132" t="s">
        <v>763</v>
      </c>
      <c r="B14" s="131">
        <v>0</v>
      </c>
    </row>
    <row r="15" s="124" customFormat="1" ht="17.25" customHeight="1" spans="1:2">
      <c r="A15" s="130" t="s">
        <v>390</v>
      </c>
      <c r="B15" s="131">
        <f>SUM(B16,B29:B30,B36)</f>
        <v>11812</v>
      </c>
    </row>
    <row r="16" s="124" customFormat="1" ht="17.25" customHeight="1" spans="1:2">
      <c r="A16" s="130" t="s">
        <v>764</v>
      </c>
      <c r="B16" s="131">
        <f>SUM(B17:B28)</f>
        <v>10969</v>
      </c>
    </row>
    <row r="17" s="124" customFormat="1" ht="17.25" customHeight="1" spans="1:2">
      <c r="A17" s="132" t="s">
        <v>765</v>
      </c>
      <c r="B17" s="131">
        <v>0</v>
      </c>
    </row>
    <row r="18" s="124" customFormat="1" ht="17.25" customHeight="1" spans="1:2">
      <c r="A18" s="132" t="s">
        <v>766</v>
      </c>
      <c r="B18" s="131">
        <v>0</v>
      </c>
    </row>
    <row r="19" s="124" customFormat="1" customHeight="1" spans="1:2">
      <c r="A19" s="132" t="s">
        <v>767</v>
      </c>
      <c r="B19" s="131">
        <v>9</v>
      </c>
    </row>
    <row r="20" s="124" customFormat="1" ht="17.25" customHeight="1" spans="1:2">
      <c r="A20" s="132" t="s">
        <v>768</v>
      </c>
      <c r="B20" s="131">
        <v>0</v>
      </c>
    </row>
    <row r="21" s="124" customFormat="1" ht="17.25" customHeight="1" spans="1:2">
      <c r="A21" s="132" t="s">
        <v>769</v>
      </c>
      <c r="B21" s="131">
        <v>0</v>
      </c>
    </row>
    <row r="22" s="124" customFormat="1" ht="17.25" customHeight="1" spans="1:2">
      <c r="A22" s="132" t="s">
        <v>770</v>
      </c>
      <c r="B22" s="131">
        <v>0</v>
      </c>
    </row>
    <row r="23" s="124" customFormat="1" ht="17.25" customHeight="1" spans="1:2">
      <c r="A23" s="132" t="s">
        <v>771</v>
      </c>
      <c r="B23" s="131">
        <v>0</v>
      </c>
    </row>
    <row r="24" s="124" customFormat="1" ht="17.25" customHeight="1" spans="1:2">
      <c r="A24" s="132" t="s">
        <v>772</v>
      </c>
      <c r="B24" s="131">
        <v>0</v>
      </c>
    </row>
    <row r="25" s="124" customFormat="1" ht="17.25" customHeight="1" spans="1:2">
      <c r="A25" s="132" t="s">
        <v>773</v>
      </c>
      <c r="B25" s="131">
        <v>0</v>
      </c>
    </row>
    <row r="26" s="124" customFormat="1" ht="17.25" customHeight="1" spans="1:2">
      <c r="A26" s="132" t="s">
        <v>774</v>
      </c>
      <c r="B26" s="131">
        <v>1</v>
      </c>
    </row>
    <row r="27" s="124" customFormat="1" ht="17.25" customHeight="1" spans="1:2">
      <c r="A27" s="132" t="s">
        <v>775</v>
      </c>
      <c r="B27" s="131">
        <v>0</v>
      </c>
    </row>
    <row r="28" s="124" customFormat="1" ht="17.25" customHeight="1" spans="1:2">
      <c r="A28" s="132" t="s">
        <v>776</v>
      </c>
      <c r="B28" s="131">
        <v>10959</v>
      </c>
    </row>
    <row r="29" s="124" customFormat="1" ht="17.25" customHeight="1" spans="1:2">
      <c r="A29" s="130" t="s">
        <v>777</v>
      </c>
      <c r="B29" s="131">
        <v>0</v>
      </c>
    </row>
    <row r="30" s="124" customFormat="1" ht="17.25" customHeight="1" spans="1:2">
      <c r="A30" s="130" t="s">
        <v>778</v>
      </c>
      <c r="B30" s="131">
        <f>SUM(B31:B35)</f>
        <v>783</v>
      </c>
    </row>
    <row r="31" s="124" customFormat="1" ht="17.25" customHeight="1" spans="1:2">
      <c r="A31" s="132" t="s">
        <v>779</v>
      </c>
      <c r="B31" s="131">
        <v>0</v>
      </c>
    </row>
    <row r="32" s="124" customFormat="1" ht="17.25" customHeight="1" spans="1:2">
      <c r="A32" s="132" t="s">
        <v>780</v>
      </c>
      <c r="B32" s="131">
        <v>0</v>
      </c>
    </row>
    <row r="33" s="124" customFormat="1" ht="17.25" customHeight="1" spans="1:2">
      <c r="A33" s="132" t="s">
        <v>781</v>
      </c>
      <c r="B33" s="131">
        <v>0</v>
      </c>
    </row>
    <row r="34" s="124" customFormat="1" ht="17.25" customHeight="1" spans="1:2">
      <c r="A34" s="132" t="s">
        <v>782</v>
      </c>
      <c r="B34" s="131">
        <v>0</v>
      </c>
    </row>
    <row r="35" s="124" customFormat="1" ht="17.25" customHeight="1" spans="1:2">
      <c r="A35" s="132" t="s">
        <v>783</v>
      </c>
      <c r="B35" s="131">
        <v>783</v>
      </c>
    </row>
    <row r="36" s="124" customFormat="1" ht="17.25" customHeight="1" spans="1:2">
      <c r="A36" s="130" t="s">
        <v>784</v>
      </c>
      <c r="B36" s="131">
        <f>SUM(B37:B39)</f>
        <v>60</v>
      </c>
    </row>
    <row r="37" s="124" customFormat="1" ht="17.25" customHeight="1" spans="1:2">
      <c r="A37" s="132" t="s">
        <v>785</v>
      </c>
      <c r="B37" s="131">
        <v>60</v>
      </c>
    </row>
    <row r="38" s="124" customFormat="1" ht="17.25" customHeight="1" spans="1:2">
      <c r="A38" s="132" t="s">
        <v>786</v>
      </c>
      <c r="B38" s="131">
        <v>0</v>
      </c>
    </row>
    <row r="39" s="124" customFormat="1" ht="17.25" customHeight="1" spans="1:2">
      <c r="A39" s="132" t="s">
        <v>787</v>
      </c>
      <c r="B39" s="131">
        <v>0</v>
      </c>
    </row>
    <row r="40" s="124" customFormat="1" ht="17.25" customHeight="1" spans="1:2">
      <c r="A40" s="130" t="s">
        <v>633</v>
      </c>
      <c r="B40" s="131">
        <f>SUM(B41,B45:B46)</f>
        <v>16998</v>
      </c>
    </row>
    <row r="41" s="124" customFormat="1" ht="17.25" customHeight="1" spans="1:2">
      <c r="A41" s="130" t="s">
        <v>788</v>
      </c>
      <c r="B41" s="131">
        <f>SUM(B42:B44)</f>
        <v>16003</v>
      </c>
    </row>
    <row r="42" s="124" customFormat="1" ht="17.25" customHeight="1" spans="1:2">
      <c r="A42" s="132" t="s">
        <v>789</v>
      </c>
      <c r="B42" s="131">
        <v>0</v>
      </c>
    </row>
    <row r="43" s="124" customFormat="1" ht="17.25" customHeight="1" spans="1:2">
      <c r="A43" s="132" t="s">
        <v>790</v>
      </c>
      <c r="B43" s="131">
        <v>16003</v>
      </c>
    </row>
    <row r="44" s="124" customFormat="1" ht="17.25" customHeight="1" spans="1:2">
      <c r="A44" s="132" t="s">
        <v>791</v>
      </c>
      <c r="B44" s="131">
        <v>0</v>
      </c>
    </row>
    <row r="45" s="124" customFormat="1" ht="17.25" customHeight="1" spans="1:2">
      <c r="A45" s="130" t="s">
        <v>792</v>
      </c>
      <c r="B45" s="131">
        <v>0</v>
      </c>
    </row>
    <row r="46" s="124" customFormat="1" ht="17.25" customHeight="1" spans="1:2">
      <c r="A46" s="130" t="s">
        <v>793</v>
      </c>
      <c r="B46" s="131">
        <f>SUM(B47:B57)</f>
        <v>995</v>
      </c>
    </row>
    <row r="47" s="124" customFormat="1" ht="17.25" customHeight="1" spans="1:2">
      <c r="A47" s="132" t="s">
        <v>794</v>
      </c>
      <c r="B47" s="131">
        <v>0</v>
      </c>
    </row>
    <row r="48" s="124" customFormat="1" ht="17.25" customHeight="1" spans="1:2">
      <c r="A48" s="132" t="s">
        <v>795</v>
      </c>
      <c r="B48" s="131">
        <v>719</v>
      </c>
    </row>
    <row r="49" s="124" customFormat="1" ht="17.25" customHeight="1" spans="1:2">
      <c r="A49" s="132" t="s">
        <v>796</v>
      </c>
      <c r="B49" s="131">
        <v>68</v>
      </c>
    </row>
    <row r="50" s="124" customFormat="1" ht="17.25" customHeight="1" spans="1:2">
      <c r="A50" s="132" t="s">
        <v>797</v>
      </c>
      <c r="B50" s="131">
        <v>27</v>
      </c>
    </row>
    <row r="51" s="124" customFormat="1" ht="17.25" customHeight="1" spans="1:2">
      <c r="A51" s="132" t="s">
        <v>798</v>
      </c>
      <c r="B51" s="131">
        <v>0</v>
      </c>
    </row>
    <row r="52" s="124" customFormat="1" ht="17.25" customHeight="1" spans="1:2">
      <c r="A52" s="132" t="s">
        <v>799</v>
      </c>
      <c r="B52" s="131">
        <v>50</v>
      </c>
    </row>
    <row r="53" s="124" customFormat="1" ht="17.25" customHeight="1" spans="1:2">
      <c r="A53" s="132" t="s">
        <v>800</v>
      </c>
      <c r="B53" s="131">
        <v>0</v>
      </c>
    </row>
    <row r="54" s="124" customFormat="1" ht="17.25" customHeight="1" spans="1:2">
      <c r="A54" s="132" t="s">
        <v>801</v>
      </c>
      <c r="B54" s="131">
        <v>0</v>
      </c>
    </row>
    <row r="55" s="124" customFormat="1" ht="17.25" customHeight="1" spans="1:2">
      <c r="A55" s="132" t="s">
        <v>802</v>
      </c>
      <c r="B55" s="131">
        <v>0</v>
      </c>
    </row>
    <row r="56" s="124" customFormat="1" ht="17.25" customHeight="1" spans="1:2">
      <c r="A56" s="132" t="s">
        <v>803</v>
      </c>
      <c r="B56" s="131">
        <v>131</v>
      </c>
    </row>
    <row r="57" s="124" customFormat="1" ht="17.25" customHeight="1" spans="1:2">
      <c r="A57" s="132" t="s">
        <v>804</v>
      </c>
      <c r="B57" s="131">
        <v>0</v>
      </c>
    </row>
    <row r="58" s="124" customFormat="1" ht="17.25" customHeight="1" spans="1:2">
      <c r="A58" s="130" t="s">
        <v>561</v>
      </c>
      <c r="B58" s="131">
        <f>B59</f>
        <v>2459</v>
      </c>
    </row>
    <row r="59" s="124" customFormat="1" ht="17.25" customHeight="1" spans="1:2">
      <c r="A59" s="130" t="s">
        <v>805</v>
      </c>
      <c r="B59" s="131">
        <f>SUM(B60:B63)</f>
        <v>2459</v>
      </c>
    </row>
    <row r="60" s="124" customFormat="1" ht="17.25" customHeight="1" spans="1:2">
      <c r="A60" s="132" t="s">
        <v>806</v>
      </c>
      <c r="B60" s="131">
        <v>0</v>
      </c>
    </row>
    <row r="61" s="124" customFormat="1" ht="17.25" customHeight="1" spans="1:2">
      <c r="A61" s="132" t="s">
        <v>807</v>
      </c>
      <c r="B61" s="131">
        <v>0</v>
      </c>
    </row>
    <row r="62" s="124" customFormat="1" ht="17.25" customHeight="1" spans="1:2">
      <c r="A62" s="132" t="s">
        <v>808</v>
      </c>
      <c r="B62" s="131">
        <v>0</v>
      </c>
    </row>
    <row r="63" s="124" customFormat="1" ht="17.25" customHeight="1" spans="1:2">
      <c r="A63" s="132" t="s">
        <v>809</v>
      </c>
      <c r="B63" s="131">
        <v>2459</v>
      </c>
    </row>
    <row r="64" s="124" customFormat="1" ht="17.25" customHeight="1"/>
    <row r="65" s="124" customFormat="1" ht="17.25" customHeight="1"/>
    <row r="66" s="124" customFormat="1" ht="17.25" customHeight="1"/>
    <row r="67" s="124" customFormat="1" ht="17.25" customHeight="1"/>
    <row r="68" s="124" customFormat="1" ht="17.25" customHeight="1"/>
    <row r="69" s="124" customFormat="1" ht="17.25" customHeight="1"/>
    <row r="70" s="124" customFormat="1" ht="17.25" customHeight="1"/>
    <row r="71" s="124" customFormat="1" ht="17.25" customHeight="1"/>
    <row r="72" s="124" customFormat="1" ht="17.25" customHeight="1"/>
    <row r="73" s="124" customFormat="1" ht="17.25" customHeight="1"/>
    <row r="74" s="124" customFormat="1" ht="17.25" customHeight="1"/>
    <row r="75" s="124" customFormat="1" ht="17.25" customHeight="1"/>
    <row r="76" s="124" customFormat="1" ht="17.25" customHeight="1"/>
    <row r="77" s="124" customFormat="1" ht="17.25" customHeight="1"/>
    <row r="78" s="124" customFormat="1" ht="17.25" customHeight="1"/>
    <row r="79" s="124" customFormat="1" ht="17.25" customHeight="1"/>
    <row r="80" s="124" customFormat="1" ht="17.25" customHeight="1"/>
    <row r="81" s="124" customFormat="1" ht="17.25" customHeight="1"/>
    <row r="82" s="124" customFormat="1" ht="17.25" customHeight="1"/>
    <row r="83" s="124" customFormat="1" ht="17.25" customHeight="1"/>
    <row r="84" s="124" customFormat="1" ht="17.25" customHeight="1"/>
    <row r="85" s="124" customFormat="1" ht="17.25" customHeight="1"/>
    <row r="86" s="124" customFormat="1" ht="17.25" customHeight="1"/>
    <row r="87" s="124" customFormat="1" ht="17.25" customHeight="1"/>
    <row r="88" s="124" customFormat="1" ht="17.25" customHeight="1"/>
    <row r="89" s="124" customFormat="1" ht="17.25" customHeight="1"/>
    <row r="90" s="124" customFormat="1" ht="17.25" customHeight="1"/>
    <row r="91" s="124" customFormat="1" ht="17.25" customHeight="1"/>
    <row r="92" s="124" customFormat="1" ht="17.25" customHeight="1"/>
    <row r="93" s="124" customFormat="1" ht="17.25" customHeight="1"/>
    <row r="94" s="124" customFormat="1" ht="17.25" customHeight="1"/>
    <row r="95" s="124" customFormat="1" ht="17.25" customHeight="1"/>
    <row r="96" s="124" customFormat="1" customHeight="1"/>
    <row r="97" s="124" customFormat="1" ht="17.25" customHeight="1"/>
    <row r="98" s="124" customFormat="1" ht="17.25" customHeight="1"/>
    <row r="99" s="124" customFormat="1" ht="17.25" customHeight="1"/>
    <row r="100" s="124" customFormat="1" ht="17.25" customHeight="1"/>
    <row r="101" s="124" customFormat="1" ht="17.25" customHeight="1"/>
    <row r="102" s="124" customFormat="1" ht="17.25" customHeight="1"/>
    <row r="103" s="124" customFormat="1" ht="17.25" customHeight="1"/>
    <row r="104" s="124" customFormat="1" ht="17.25" customHeight="1"/>
    <row r="105" s="124" customFormat="1" ht="17.25" customHeight="1"/>
    <row r="106" s="124" customFormat="1" ht="17.25" customHeight="1"/>
    <row r="107" s="124" customFormat="1" ht="17.25" customHeight="1"/>
    <row r="108" s="124" customFormat="1" ht="17.25" customHeight="1"/>
    <row r="109" s="124" customFormat="1" ht="17.25" customHeight="1"/>
    <row r="110" s="124" customFormat="1" ht="17.25" customHeight="1"/>
    <row r="111" s="124" customFormat="1" ht="17.25" customHeight="1"/>
    <row r="112" s="124" customFormat="1" ht="17.25" customHeight="1"/>
    <row r="113" s="124" customFormat="1" ht="17.25" customHeight="1"/>
    <row r="114" s="124" customFormat="1" ht="17.25" customHeight="1"/>
    <row r="115" s="124" customFormat="1" ht="17.25" customHeight="1"/>
    <row r="116" s="124" customFormat="1" ht="17.25" customHeight="1"/>
    <row r="117" s="124" customFormat="1" ht="17.25" customHeight="1"/>
    <row r="118" s="124" customFormat="1" ht="17.25" customHeight="1"/>
    <row r="119" s="124" customFormat="1" ht="17.25" customHeight="1"/>
    <row r="120" s="124" customFormat="1" ht="17.25" customHeight="1"/>
    <row r="121" s="124" customFormat="1" ht="17.25" customHeight="1"/>
    <row r="122" s="124" customFormat="1" ht="17.25" customHeight="1"/>
    <row r="123" s="124" customFormat="1" ht="17.25" customHeight="1"/>
    <row r="124" s="124" customFormat="1" ht="17.25" customHeight="1"/>
    <row r="125" s="124" customFormat="1" ht="17.25" customHeight="1"/>
    <row r="126" s="124" customFormat="1" ht="17.25" customHeight="1"/>
    <row r="127" s="124" customFormat="1" ht="17.25" customHeight="1"/>
    <row r="128" s="124" customFormat="1" ht="17.25" customHeight="1"/>
    <row r="129" s="124" customFormat="1" ht="17.25" customHeight="1"/>
    <row r="130" s="124" customFormat="1" ht="17.25" customHeight="1"/>
    <row r="131" s="124" customFormat="1" ht="17.25" customHeight="1"/>
    <row r="132" s="124" customFormat="1" ht="17.25" customHeight="1"/>
    <row r="133" s="124" customFormat="1" ht="17.25" customHeight="1"/>
    <row r="134" s="124" customFormat="1" ht="17.25" customHeight="1"/>
    <row r="135" s="124" customFormat="1" ht="17.25" customHeight="1"/>
    <row r="136" s="124" customFormat="1" ht="17.25" customHeight="1"/>
    <row r="137" s="124" customFormat="1" ht="17.25" customHeight="1"/>
    <row r="138" s="124" customFormat="1" ht="17.25" customHeight="1"/>
    <row r="139" s="124" customFormat="1" ht="17.25" customHeight="1"/>
    <row r="140" s="124" customFormat="1" ht="17.25" customHeight="1"/>
    <row r="141" s="124" customFormat="1" ht="17.25" customHeight="1"/>
    <row r="142" s="124" customFormat="1" ht="17.25" customHeight="1"/>
    <row r="143" s="124" customFormat="1" ht="17.25" customHeight="1"/>
    <row r="144" s="124" customFormat="1" ht="17.25" customHeight="1"/>
    <row r="145" s="124" customFormat="1" ht="17.25" customHeight="1"/>
    <row r="146" s="124" customFormat="1" ht="17.25" customHeight="1"/>
    <row r="147" s="124" customFormat="1" ht="17.25" customHeight="1"/>
    <row r="148" s="124" customFormat="1" ht="17.25" customHeight="1"/>
    <row r="149" s="124" customFormat="1" ht="17.25" customHeight="1"/>
    <row r="150" s="124" customFormat="1" ht="17.25" customHeight="1"/>
    <row r="151" s="124" customFormat="1" ht="17.25" customHeight="1"/>
    <row r="152" s="124" customFormat="1" ht="17.25" customHeight="1"/>
    <row r="153" s="124" customFormat="1" ht="17.25" customHeight="1"/>
    <row r="154" s="124" customFormat="1" ht="17.25" customHeight="1"/>
    <row r="155" s="124" customFormat="1" ht="17.25" customHeight="1"/>
    <row r="156" s="124" customFormat="1" ht="17.25" customHeight="1"/>
    <row r="157" s="124" customFormat="1" ht="17.25" customHeight="1"/>
    <row r="158" s="124" customFormat="1" ht="17.25" customHeight="1"/>
    <row r="159" s="124" customFormat="1" ht="17.25" customHeight="1"/>
    <row r="160" s="124" customFormat="1" ht="17.25" customHeight="1"/>
    <row r="161" s="124" customFormat="1" ht="17.25" customHeight="1"/>
    <row r="162" s="124" customFormat="1" ht="17.25" customHeight="1"/>
    <row r="163" s="124" customFormat="1" ht="17.25" customHeight="1"/>
    <row r="164" s="124" customFormat="1" ht="17.25" customHeight="1"/>
    <row r="165" s="124" customFormat="1" ht="17.25" customHeight="1"/>
  </sheetData>
  <mergeCells count="1">
    <mergeCell ref="A2:B2"/>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5"/>
  <sheetViews>
    <sheetView workbookViewId="0">
      <selection activeCell="G11" sqref="G11"/>
    </sheetView>
  </sheetViews>
  <sheetFormatPr defaultColWidth="9" defaultRowHeight="14.25" outlineLevelCol="1"/>
  <cols>
    <col min="1" max="1" width="41.875" style="146" customWidth="1"/>
    <col min="2" max="2" width="37.875" style="145" customWidth="1"/>
    <col min="3" max="16384" width="9" style="145"/>
  </cols>
  <sheetData>
    <row r="1" s="145" customFormat="1" spans="1:1">
      <c r="A1" s="146" t="s">
        <v>810</v>
      </c>
    </row>
    <row r="2" s="145" customFormat="1" ht="36" customHeight="1" spans="1:2">
      <c r="A2" s="147" t="s">
        <v>811</v>
      </c>
      <c r="B2" s="147"/>
    </row>
    <row r="3" s="145" customFormat="1" ht="18.75" customHeight="1" spans="1:2">
      <c r="A3" s="147"/>
      <c r="B3" s="148" t="s">
        <v>574</v>
      </c>
    </row>
    <row r="4" s="145" customFormat="1" ht="20.25" customHeight="1" spans="1:2">
      <c r="A4" s="149" t="s">
        <v>743</v>
      </c>
      <c r="B4" s="150" t="s">
        <v>575</v>
      </c>
    </row>
    <row r="5" s="145" customFormat="1" ht="27.75" customHeight="1" spans="1:2">
      <c r="A5" s="129" t="s">
        <v>744</v>
      </c>
      <c r="B5" s="151">
        <f>B6+B12+B13+B14+B15</f>
        <v>13586</v>
      </c>
    </row>
    <row r="6" s="145" customFormat="1" ht="27.75" customHeight="1" spans="1:2">
      <c r="A6" s="152" t="s">
        <v>745</v>
      </c>
      <c r="B6" s="151">
        <f>SUM(B7:B11)</f>
        <v>11233</v>
      </c>
    </row>
    <row r="7" s="145" customFormat="1" ht="27.75" customHeight="1" spans="1:2">
      <c r="A7" s="153" t="s">
        <v>746</v>
      </c>
      <c r="B7" s="131">
        <v>1197</v>
      </c>
    </row>
    <row r="8" s="145" customFormat="1" ht="27.75" customHeight="1" spans="1:2">
      <c r="A8" s="153" t="s">
        <v>747</v>
      </c>
      <c r="B8" s="131">
        <v>180</v>
      </c>
    </row>
    <row r="9" s="145" customFormat="1" ht="27.75" customHeight="1" spans="1:2">
      <c r="A9" s="153" t="s">
        <v>748</v>
      </c>
      <c r="B9" s="151">
        <v>0</v>
      </c>
    </row>
    <row r="10" s="145" customFormat="1" ht="27.75" customHeight="1" spans="1:2">
      <c r="A10" s="153" t="s">
        <v>749</v>
      </c>
      <c r="B10" s="131">
        <v>-45</v>
      </c>
    </row>
    <row r="11" s="145" customFormat="1" ht="27.75" customHeight="1" spans="1:2">
      <c r="A11" s="153" t="s">
        <v>750</v>
      </c>
      <c r="B11" s="131">
        <v>9901</v>
      </c>
    </row>
    <row r="12" s="145" customFormat="1" ht="27.75" customHeight="1" spans="1:2">
      <c r="A12" s="152" t="s">
        <v>751</v>
      </c>
      <c r="B12" s="151">
        <v>0</v>
      </c>
    </row>
    <row r="13" s="145" customFormat="1" ht="27.75" customHeight="1" spans="1:2">
      <c r="A13" s="152" t="s">
        <v>752</v>
      </c>
      <c r="B13" s="151">
        <v>0</v>
      </c>
    </row>
    <row r="14" s="145" customFormat="1" ht="27.75" customHeight="1" spans="1:2">
      <c r="A14" s="152" t="s">
        <v>753</v>
      </c>
      <c r="B14" s="131">
        <v>2163</v>
      </c>
    </row>
    <row r="15" s="145" customFormat="1" ht="27.75" customHeight="1" spans="1:2">
      <c r="A15" s="152" t="s">
        <v>754</v>
      </c>
      <c r="B15" s="131">
        <v>190</v>
      </c>
    </row>
  </sheetData>
  <mergeCells count="1">
    <mergeCell ref="A2:B2"/>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65"/>
  <sheetViews>
    <sheetView workbookViewId="0">
      <selection activeCell="F15" sqref="F15"/>
    </sheetView>
  </sheetViews>
  <sheetFormatPr defaultColWidth="12.1833333333333" defaultRowHeight="15.55" customHeight="1"/>
  <cols>
    <col min="1" max="1" width="59" style="124" customWidth="1"/>
    <col min="2" max="2" width="22.4833333333333" style="124" customWidth="1"/>
    <col min="3" max="255" width="12.1833333333333" style="124" customWidth="1"/>
    <col min="256" max="16383" width="12.1833333333333" style="124"/>
    <col min="16384" max="16384" width="12.1833333333333" style="140"/>
  </cols>
  <sheetData>
    <row r="1" s="123" customFormat="1" customHeight="1" spans="1:16384">
      <c r="A1" s="124" t="s">
        <v>812</v>
      </c>
      <c r="B1" s="124"/>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c r="DF1" s="124"/>
      <c r="DG1" s="124"/>
      <c r="DH1" s="124"/>
      <c r="DI1" s="124"/>
      <c r="DJ1" s="124"/>
      <c r="DK1" s="124"/>
      <c r="DL1" s="124"/>
      <c r="DM1" s="124"/>
      <c r="DN1" s="124"/>
      <c r="DO1" s="124"/>
      <c r="DP1" s="124"/>
      <c r="DQ1" s="124"/>
      <c r="DR1" s="124"/>
      <c r="DS1" s="124"/>
      <c r="DT1" s="124"/>
      <c r="DU1" s="124"/>
      <c r="DV1" s="124"/>
      <c r="DW1" s="124"/>
      <c r="DX1" s="124"/>
      <c r="DY1" s="124"/>
      <c r="DZ1" s="124"/>
      <c r="EA1" s="124"/>
      <c r="EB1" s="124"/>
      <c r="EC1" s="124"/>
      <c r="ED1" s="124"/>
      <c r="EE1" s="124"/>
      <c r="EF1" s="124"/>
      <c r="EG1" s="124"/>
      <c r="EH1" s="124"/>
      <c r="EI1" s="124"/>
      <c r="EJ1" s="124"/>
      <c r="EK1" s="124"/>
      <c r="EL1" s="124"/>
      <c r="EM1" s="124"/>
      <c r="EN1" s="124"/>
      <c r="EO1" s="124"/>
      <c r="EP1" s="124"/>
      <c r="EQ1" s="124"/>
      <c r="ER1" s="124"/>
      <c r="ES1" s="124"/>
      <c r="ET1" s="124"/>
      <c r="EU1" s="124"/>
      <c r="EV1" s="124"/>
      <c r="EW1" s="124"/>
      <c r="EX1" s="124"/>
      <c r="EY1" s="124"/>
      <c r="EZ1" s="124"/>
      <c r="FA1" s="124"/>
      <c r="FB1" s="124"/>
      <c r="FC1" s="124"/>
      <c r="FD1" s="124"/>
      <c r="FE1" s="124"/>
      <c r="FF1" s="124"/>
      <c r="FG1" s="124"/>
      <c r="FH1" s="124"/>
      <c r="FI1" s="124"/>
      <c r="FJ1" s="124"/>
      <c r="FK1" s="124"/>
      <c r="FL1" s="124"/>
      <c r="FM1" s="124"/>
      <c r="FN1" s="124"/>
      <c r="FO1" s="124"/>
      <c r="FP1" s="124"/>
      <c r="FQ1" s="124"/>
      <c r="FR1" s="124"/>
      <c r="FS1" s="124"/>
      <c r="FT1" s="124"/>
      <c r="FU1" s="124"/>
      <c r="FV1" s="124"/>
      <c r="FW1" s="124"/>
      <c r="FX1" s="124"/>
      <c r="FY1" s="124"/>
      <c r="FZ1" s="124"/>
      <c r="GA1" s="124"/>
      <c r="GB1" s="124"/>
      <c r="GC1" s="124"/>
      <c r="GD1" s="124"/>
      <c r="GE1" s="124"/>
      <c r="GF1" s="124"/>
      <c r="GG1" s="124"/>
      <c r="GH1" s="124"/>
      <c r="GI1" s="124"/>
      <c r="GJ1" s="124"/>
      <c r="GK1" s="124"/>
      <c r="GL1" s="124"/>
      <c r="GM1" s="124"/>
      <c r="GN1" s="124"/>
      <c r="GO1" s="124"/>
      <c r="GP1" s="124"/>
      <c r="GQ1" s="124"/>
      <c r="GR1" s="124"/>
      <c r="GS1" s="124"/>
      <c r="GT1" s="124"/>
      <c r="GU1" s="124"/>
      <c r="GV1" s="124"/>
      <c r="GW1" s="124"/>
      <c r="GX1" s="124"/>
      <c r="GY1" s="124"/>
      <c r="GZ1" s="124"/>
      <c r="HA1" s="124"/>
      <c r="HB1" s="124"/>
      <c r="HC1" s="124"/>
      <c r="HD1" s="124"/>
      <c r="HE1" s="124"/>
      <c r="HF1" s="124"/>
      <c r="HG1" s="124"/>
      <c r="HH1" s="124"/>
      <c r="HI1" s="124"/>
      <c r="HJ1" s="124"/>
      <c r="HK1" s="124"/>
      <c r="HL1" s="124"/>
      <c r="HM1" s="124"/>
      <c r="HN1" s="124"/>
      <c r="HO1" s="124"/>
      <c r="HP1" s="124"/>
      <c r="HQ1" s="124"/>
      <c r="HR1" s="124"/>
      <c r="HS1" s="124"/>
      <c r="HT1" s="124"/>
      <c r="HU1" s="124"/>
      <c r="HV1" s="124"/>
      <c r="HW1" s="124"/>
      <c r="HX1" s="124"/>
      <c r="HY1" s="124"/>
      <c r="HZ1" s="124"/>
      <c r="IA1" s="124"/>
      <c r="IB1" s="124"/>
      <c r="IC1" s="124"/>
      <c r="ID1" s="124"/>
      <c r="IE1" s="124"/>
      <c r="IF1" s="124"/>
      <c r="IG1" s="124"/>
      <c r="IH1" s="124"/>
      <c r="II1" s="124"/>
      <c r="IJ1" s="124"/>
      <c r="IK1" s="124"/>
      <c r="IL1" s="124"/>
      <c r="IM1" s="124"/>
      <c r="IN1" s="124"/>
      <c r="IO1" s="124"/>
      <c r="IP1" s="124"/>
      <c r="IQ1" s="124"/>
      <c r="IR1" s="124"/>
      <c r="IS1" s="124"/>
      <c r="IT1" s="124"/>
      <c r="IU1" s="124"/>
      <c r="XFD1" s="140"/>
    </row>
    <row r="2" s="124" customFormat="1" ht="44.25" customHeight="1" spans="1:2">
      <c r="A2" s="126" t="s">
        <v>813</v>
      </c>
      <c r="B2" s="126"/>
    </row>
    <row r="3" s="124" customFormat="1" ht="17" customHeight="1" spans="1:2">
      <c r="A3" s="144"/>
      <c r="B3" s="92" t="s">
        <v>574</v>
      </c>
    </row>
    <row r="4" s="124" customFormat="1" ht="17" customHeight="1" spans="1:2">
      <c r="A4" s="128" t="s">
        <v>61</v>
      </c>
      <c r="B4" s="128" t="s">
        <v>4</v>
      </c>
    </row>
    <row r="5" s="124" customFormat="1" ht="17" customHeight="1" spans="1:2">
      <c r="A5" s="128" t="s">
        <v>757</v>
      </c>
      <c r="B5" s="131">
        <f>SUM(B6,B15,B40,B58)</f>
        <v>33603</v>
      </c>
    </row>
    <row r="6" s="124" customFormat="1" ht="17" customHeight="1" spans="1:2">
      <c r="A6" s="130" t="s">
        <v>241</v>
      </c>
      <c r="B6" s="131">
        <f>SUM(B7,B11)</f>
        <v>2334</v>
      </c>
    </row>
    <row r="7" s="124" customFormat="1" ht="17" customHeight="1" spans="1:2">
      <c r="A7" s="130" t="s">
        <v>758</v>
      </c>
      <c r="B7" s="131">
        <f>SUM(B8:B10)</f>
        <v>2327</v>
      </c>
    </row>
    <row r="8" s="124" customFormat="1" ht="17" customHeight="1" spans="1:2">
      <c r="A8" s="132" t="s">
        <v>759</v>
      </c>
      <c r="B8" s="131">
        <v>1202</v>
      </c>
    </row>
    <row r="9" s="124" customFormat="1" ht="17" customHeight="1" spans="1:2">
      <c r="A9" s="132" t="s">
        <v>760</v>
      </c>
      <c r="B9" s="131">
        <v>1125</v>
      </c>
    </row>
    <row r="10" s="124" customFormat="1" ht="17" customHeight="1" spans="1:2">
      <c r="A10" s="132" t="s">
        <v>761</v>
      </c>
      <c r="B10" s="131">
        <v>0</v>
      </c>
    </row>
    <row r="11" s="124" customFormat="1" ht="17" customHeight="1" spans="1:2">
      <c r="A11" s="130" t="s">
        <v>762</v>
      </c>
      <c r="B11" s="131">
        <f>SUM(B12:B14)</f>
        <v>7</v>
      </c>
    </row>
    <row r="12" s="124" customFormat="1" ht="17.25" customHeight="1" spans="1:2">
      <c r="A12" s="132" t="s">
        <v>759</v>
      </c>
      <c r="B12" s="131">
        <v>0</v>
      </c>
    </row>
    <row r="13" s="124" customFormat="1" ht="17.25" customHeight="1" spans="1:2">
      <c r="A13" s="132" t="s">
        <v>760</v>
      </c>
      <c r="B13" s="131">
        <v>7</v>
      </c>
    </row>
    <row r="14" s="124" customFormat="1" ht="17.25" customHeight="1" spans="1:2">
      <c r="A14" s="132" t="s">
        <v>763</v>
      </c>
      <c r="B14" s="131">
        <v>0</v>
      </c>
    </row>
    <row r="15" s="124" customFormat="1" ht="17.25" customHeight="1" spans="1:2">
      <c r="A15" s="130" t="s">
        <v>390</v>
      </c>
      <c r="B15" s="131">
        <f>SUM(B16,B29:B30,B36)</f>
        <v>11812</v>
      </c>
    </row>
    <row r="16" s="124" customFormat="1" ht="17.25" customHeight="1" spans="1:2">
      <c r="A16" s="130" t="s">
        <v>764</v>
      </c>
      <c r="B16" s="131">
        <f>SUM(B17:B28)</f>
        <v>10969</v>
      </c>
    </row>
    <row r="17" s="124" customFormat="1" ht="17.25" customHeight="1" spans="1:2">
      <c r="A17" s="132" t="s">
        <v>765</v>
      </c>
      <c r="B17" s="131">
        <v>0</v>
      </c>
    </row>
    <row r="18" s="124" customFormat="1" ht="17.25" customHeight="1" spans="1:2">
      <c r="A18" s="132" t="s">
        <v>766</v>
      </c>
      <c r="B18" s="131">
        <v>0</v>
      </c>
    </row>
    <row r="19" s="124" customFormat="1" customHeight="1" spans="1:2">
      <c r="A19" s="132" t="s">
        <v>767</v>
      </c>
      <c r="B19" s="131">
        <v>9</v>
      </c>
    </row>
    <row r="20" s="124" customFormat="1" ht="17.25" customHeight="1" spans="1:2">
      <c r="A20" s="132" t="s">
        <v>768</v>
      </c>
      <c r="B20" s="131">
        <v>0</v>
      </c>
    </row>
    <row r="21" s="124" customFormat="1" ht="17.25" customHeight="1" spans="1:2">
      <c r="A21" s="132" t="s">
        <v>769</v>
      </c>
      <c r="B21" s="131">
        <v>0</v>
      </c>
    </row>
    <row r="22" s="124" customFormat="1" ht="17.25" customHeight="1" spans="1:2">
      <c r="A22" s="132" t="s">
        <v>770</v>
      </c>
      <c r="B22" s="131">
        <v>0</v>
      </c>
    </row>
    <row r="23" s="124" customFormat="1" ht="17.25" customHeight="1" spans="1:2">
      <c r="A23" s="132" t="s">
        <v>771</v>
      </c>
      <c r="B23" s="131">
        <v>0</v>
      </c>
    </row>
    <row r="24" s="124" customFormat="1" ht="17.25" customHeight="1" spans="1:2">
      <c r="A24" s="132" t="s">
        <v>772</v>
      </c>
      <c r="B24" s="131">
        <v>0</v>
      </c>
    </row>
    <row r="25" s="124" customFormat="1" ht="17.25" customHeight="1" spans="1:2">
      <c r="A25" s="132" t="s">
        <v>773</v>
      </c>
      <c r="B25" s="131">
        <v>0</v>
      </c>
    </row>
    <row r="26" s="124" customFormat="1" ht="17.25" customHeight="1" spans="1:2">
      <c r="A26" s="132" t="s">
        <v>774</v>
      </c>
      <c r="B26" s="131">
        <v>1</v>
      </c>
    </row>
    <row r="27" s="124" customFormat="1" ht="17.25" customHeight="1" spans="1:2">
      <c r="A27" s="132" t="s">
        <v>775</v>
      </c>
      <c r="B27" s="131">
        <v>0</v>
      </c>
    </row>
    <row r="28" s="124" customFormat="1" ht="17.25" customHeight="1" spans="1:2">
      <c r="A28" s="132" t="s">
        <v>776</v>
      </c>
      <c r="B28" s="131">
        <v>10959</v>
      </c>
    </row>
    <row r="29" s="124" customFormat="1" ht="17.25" customHeight="1" spans="1:2">
      <c r="A29" s="130" t="s">
        <v>777</v>
      </c>
      <c r="B29" s="131">
        <v>0</v>
      </c>
    </row>
    <row r="30" s="124" customFormat="1" ht="17.25" customHeight="1" spans="1:2">
      <c r="A30" s="130" t="s">
        <v>778</v>
      </c>
      <c r="B30" s="131">
        <f>SUM(B31:B35)</f>
        <v>783</v>
      </c>
    </row>
    <row r="31" s="124" customFormat="1" ht="17.25" customHeight="1" spans="1:2">
      <c r="A31" s="132" t="s">
        <v>779</v>
      </c>
      <c r="B31" s="131">
        <v>0</v>
      </c>
    </row>
    <row r="32" s="124" customFormat="1" ht="17.25" customHeight="1" spans="1:2">
      <c r="A32" s="132" t="s">
        <v>780</v>
      </c>
      <c r="B32" s="131">
        <v>0</v>
      </c>
    </row>
    <row r="33" s="124" customFormat="1" ht="17.25" customHeight="1" spans="1:2">
      <c r="A33" s="132" t="s">
        <v>781</v>
      </c>
      <c r="B33" s="131">
        <v>0</v>
      </c>
    </row>
    <row r="34" s="124" customFormat="1" ht="17.25" customHeight="1" spans="1:2">
      <c r="A34" s="132" t="s">
        <v>782</v>
      </c>
      <c r="B34" s="131">
        <v>0</v>
      </c>
    </row>
    <row r="35" s="124" customFormat="1" ht="17.25" customHeight="1" spans="1:2">
      <c r="A35" s="132" t="s">
        <v>783</v>
      </c>
      <c r="B35" s="131">
        <v>783</v>
      </c>
    </row>
    <row r="36" s="124" customFormat="1" ht="17.25" customHeight="1" spans="1:2">
      <c r="A36" s="130" t="s">
        <v>784</v>
      </c>
      <c r="B36" s="131">
        <f>SUM(B37:B39)</f>
        <v>60</v>
      </c>
    </row>
    <row r="37" s="124" customFormat="1" ht="17.25" customHeight="1" spans="1:2">
      <c r="A37" s="132" t="s">
        <v>785</v>
      </c>
      <c r="B37" s="131">
        <v>60</v>
      </c>
    </row>
    <row r="38" s="124" customFormat="1" ht="17.25" customHeight="1" spans="1:2">
      <c r="A38" s="132" t="s">
        <v>786</v>
      </c>
      <c r="B38" s="131">
        <v>0</v>
      </c>
    </row>
    <row r="39" s="124" customFormat="1" ht="17.25" customHeight="1" spans="1:2">
      <c r="A39" s="132" t="s">
        <v>787</v>
      </c>
      <c r="B39" s="131">
        <v>0</v>
      </c>
    </row>
    <row r="40" s="124" customFormat="1" ht="17.25" customHeight="1" spans="1:2">
      <c r="A40" s="130" t="s">
        <v>633</v>
      </c>
      <c r="B40" s="131">
        <f>SUM(B41,B45:B46)</f>
        <v>16998</v>
      </c>
    </row>
    <row r="41" s="124" customFormat="1" ht="17.25" customHeight="1" spans="1:2">
      <c r="A41" s="130" t="s">
        <v>788</v>
      </c>
      <c r="B41" s="131">
        <f>SUM(B42:B44)</f>
        <v>16003</v>
      </c>
    </row>
    <row r="42" s="124" customFormat="1" ht="17.25" customHeight="1" spans="1:2">
      <c r="A42" s="132" t="s">
        <v>789</v>
      </c>
      <c r="B42" s="131">
        <v>0</v>
      </c>
    </row>
    <row r="43" s="124" customFormat="1" ht="17.25" customHeight="1" spans="1:2">
      <c r="A43" s="132" t="s">
        <v>790</v>
      </c>
      <c r="B43" s="131">
        <v>16003</v>
      </c>
    </row>
    <row r="44" s="124" customFormat="1" ht="17.25" customHeight="1" spans="1:2">
      <c r="A44" s="132" t="s">
        <v>791</v>
      </c>
      <c r="B44" s="131">
        <v>0</v>
      </c>
    </row>
    <row r="45" s="124" customFormat="1" ht="17.25" customHeight="1" spans="1:2">
      <c r="A45" s="130" t="s">
        <v>792</v>
      </c>
      <c r="B45" s="131">
        <v>0</v>
      </c>
    </row>
    <row r="46" s="124" customFormat="1" ht="17.25" customHeight="1" spans="1:2">
      <c r="A46" s="130" t="s">
        <v>793</v>
      </c>
      <c r="B46" s="131">
        <f>SUM(B47:B57)</f>
        <v>995</v>
      </c>
    </row>
    <row r="47" s="124" customFormat="1" ht="17.25" customHeight="1" spans="1:2">
      <c r="A47" s="132" t="s">
        <v>794</v>
      </c>
      <c r="B47" s="131">
        <v>0</v>
      </c>
    </row>
    <row r="48" s="124" customFormat="1" ht="17.25" customHeight="1" spans="1:2">
      <c r="A48" s="132" t="s">
        <v>795</v>
      </c>
      <c r="B48" s="131">
        <v>719</v>
      </c>
    </row>
    <row r="49" s="124" customFormat="1" ht="17.25" customHeight="1" spans="1:2">
      <c r="A49" s="132" t="s">
        <v>796</v>
      </c>
      <c r="B49" s="131">
        <v>68</v>
      </c>
    </row>
    <row r="50" s="124" customFormat="1" ht="17.25" customHeight="1" spans="1:2">
      <c r="A50" s="132" t="s">
        <v>797</v>
      </c>
      <c r="B50" s="131">
        <v>27</v>
      </c>
    </row>
    <row r="51" s="124" customFormat="1" ht="17.25" customHeight="1" spans="1:2">
      <c r="A51" s="132" t="s">
        <v>798</v>
      </c>
      <c r="B51" s="131">
        <v>0</v>
      </c>
    </row>
    <row r="52" s="124" customFormat="1" ht="17.25" customHeight="1" spans="1:2">
      <c r="A52" s="132" t="s">
        <v>799</v>
      </c>
      <c r="B52" s="131">
        <v>50</v>
      </c>
    </row>
    <row r="53" s="124" customFormat="1" ht="17.25" customHeight="1" spans="1:2">
      <c r="A53" s="132" t="s">
        <v>800</v>
      </c>
      <c r="B53" s="131">
        <v>0</v>
      </c>
    </row>
    <row r="54" s="124" customFormat="1" ht="17.25" customHeight="1" spans="1:2">
      <c r="A54" s="132" t="s">
        <v>801</v>
      </c>
      <c r="B54" s="131">
        <v>0</v>
      </c>
    </row>
    <row r="55" s="124" customFormat="1" ht="17.25" customHeight="1" spans="1:2">
      <c r="A55" s="132" t="s">
        <v>802</v>
      </c>
      <c r="B55" s="131">
        <v>0</v>
      </c>
    </row>
    <row r="56" s="124" customFormat="1" ht="17.25" customHeight="1" spans="1:2">
      <c r="A56" s="132" t="s">
        <v>803</v>
      </c>
      <c r="B56" s="131">
        <v>131</v>
      </c>
    </row>
    <row r="57" s="124" customFormat="1" ht="17.25" customHeight="1" spans="1:2">
      <c r="A57" s="132" t="s">
        <v>804</v>
      </c>
      <c r="B57" s="131">
        <v>0</v>
      </c>
    </row>
    <row r="58" s="124" customFormat="1" ht="17.25" customHeight="1" spans="1:2">
      <c r="A58" s="130" t="s">
        <v>561</v>
      </c>
      <c r="B58" s="131">
        <f>B59</f>
        <v>2459</v>
      </c>
    </row>
    <row r="59" s="124" customFormat="1" ht="17.25" customHeight="1" spans="1:2">
      <c r="A59" s="130" t="s">
        <v>805</v>
      </c>
      <c r="B59" s="131">
        <f>SUM(B60:B63)</f>
        <v>2459</v>
      </c>
    </row>
    <row r="60" s="124" customFormat="1" ht="17.25" customHeight="1" spans="1:2">
      <c r="A60" s="132" t="s">
        <v>806</v>
      </c>
      <c r="B60" s="131">
        <v>0</v>
      </c>
    </row>
    <row r="61" s="124" customFormat="1" ht="17.25" customHeight="1" spans="1:2">
      <c r="A61" s="132" t="s">
        <v>807</v>
      </c>
      <c r="B61" s="131">
        <v>0</v>
      </c>
    </row>
    <row r="62" s="124" customFormat="1" ht="17.25" customHeight="1" spans="1:2">
      <c r="A62" s="132" t="s">
        <v>808</v>
      </c>
      <c r="B62" s="131">
        <v>0</v>
      </c>
    </row>
    <row r="63" s="124" customFormat="1" ht="17.25" customHeight="1" spans="1:2">
      <c r="A63" s="132" t="s">
        <v>809</v>
      </c>
      <c r="B63" s="131">
        <v>2459</v>
      </c>
    </row>
    <row r="64" s="124" customFormat="1" ht="17.25" customHeight="1"/>
    <row r="65" s="124" customFormat="1" ht="17.25" customHeight="1"/>
    <row r="66" s="124" customFormat="1" ht="17.25" customHeight="1"/>
    <row r="67" s="124" customFormat="1" ht="17.25" customHeight="1"/>
    <row r="68" s="124" customFormat="1" ht="17.25" customHeight="1"/>
    <row r="69" s="124" customFormat="1" ht="17.25" customHeight="1"/>
    <row r="70" s="124" customFormat="1" ht="17.25" customHeight="1"/>
    <row r="71" s="124" customFormat="1" ht="17.25" customHeight="1"/>
    <row r="72" s="124" customFormat="1" ht="17.25" customHeight="1"/>
    <row r="73" s="124" customFormat="1" ht="17.25" customHeight="1"/>
    <row r="74" s="124" customFormat="1" ht="17.25" customHeight="1"/>
    <row r="75" s="124" customFormat="1" ht="17.25" customHeight="1"/>
    <row r="76" s="124" customFormat="1" ht="17.25" customHeight="1"/>
    <row r="77" s="124" customFormat="1" ht="17.25" customHeight="1"/>
    <row r="78" s="124" customFormat="1" ht="17.25" customHeight="1"/>
    <row r="79" s="124" customFormat="1" ht="17.25" customHeight="1"/>
    <row r="80" s="124" customFormat="1" ht="17.25" customHeight="1"/>
    <row r="81" s="124" customFormat="1" ht="17.25" customHeight="1"/>
    <row r="82" s="124" customFormat="1" ht="17.25" customHeight="1"/>
    <row r="83" s="124" customFormat="1" ht="17.25" customHeight="1"/>
    <row r="84" s="124" customFormat="1" ht="17.25" customHeight="1"/>
    <row r="85" s="124" customFormat="1" ht="17.25" customHeight="1"/>
    <row r="86" s="124" customFormat="1" ht="17.25" customHeight="1"/>
    <row r="87" s="124" customFormat="1" ht="17.25" customHeight="1"/>
    <row r="88" s="124" customFormat="1" ht="17.25" customHeight="1"/>
    <row r="89" s="124" customFormat="1" ht="17.25" customHeight="1"/>
    <row r="90" s="124" customFormat="1" ht="17.25" customHeight="1"/>
    <row r="91" s="124" customFormat="1" ht="17.25" customHeight="1"/>
    <row r="92" s="124" customFormat="1" ht="17.25" customHeight="1"/>
    <row r="93" s="124" customFormat="1" ht="17.25" customHeight="1"/>
    <row r="94" s="124" customFormat="1" ht="17.25" customHeight="1"/>
    <row r="95" s="124" customFormat="1" ht="17.25" customHeight="1"/>
    <row r="96" s="124" customFormat="1" customHeight="1"/>
    <row r="97" s="124" customFormat="1" ht="17.25" customHeight="1"/>
    <row r="98" s="124" customFormat="1" ht="17.25" customHeight="1"/>
    <row r="99" s="124" customFormat="1" ht="17.25" customHeight="1"/>
    <row r="100" s="124" customFormat="1" ht="17.25" customHeight="1"/>
    <row r="101" s="124" customFormat="1" ht="17.25" customHeight="1"/>
    <row r="102" s="124" customFormat="1" ht="17.25" customHeight="1"/>
    <row r="103" s="124" customFormat="1" ht="17.25" customHeight="1"/>
    <row r="104" s="124" customFormat="1" ht="17.25" customHeight="1"/>
    <row r="105" s="124" customFormat="1" ht="17.25" customHeight="1"/>
    <row r="106" s="124" customFormat="1" ht="17.25" customHeight="1"/>
    <row r="107" s="124" customFormat="1" ht="17.25" customHeight="1"/>
    <row r="108" s="124" customFormat="1" ht="17.25" customHeight="1"/>
    <row r="109" s="124" customFormat="1" ht="17.25" customHeight="1"/>
    <row r="110" s="124" customFormat="1" ht="17.25" customHeight="1"/>
    <row r="111" s="124" customFormat="1" ht="17.25" customHeight="1"/>
    <row r="112" s="124" customFormat="1" ht="17.25" customHeight="1"/>
    <row r="113" s="124" customFormat="1" ht="17.25" customHeight="1"/>
    <row r="114" s="124" customFormat="1" ht="17.25" customHeight="1"/>
    <row r="115" s="124" customFormat="1" ht="17.25" customHeight="1"/>
    <row r="116" s="124" customFormat="1" ht="17.25" customHeight="1"/>
    <row r="117" s="124" customFormat="1" ht="17.25" customHeight="1"/>
    <row r="118" s="124" customFormat="1" ht="17.25" customHeight="1"/>
    <row r="119" s="124" customFormat="1" ht="17.25" customHeight="1"/>
    <row r="120" s="124" customFormat="1" ht="17.25" customHeight="1"/>
    <row r="121" s="124" customFormat="1" ht="17.25" customHeight="1"/>
    <row r="122" s="124" customFormat="1" ht="17.25" customHeight="1"/>
    <row r="123" s="124" customFormat="1" ht="17.25" customHeight="1"/>
    <row r="124" s="124" customFormat="1" ht="17.25" customHeight="1"/>
    <row r="125" s="124" customFormat="1" ht="17.25" customHeight="1"/>
    <row r="126" s="124" customFormat="1" ht="17.25" customHeight="1"/>
    <row r="127" s="124" customFormat="1" ht="17.25" customHeight="1"/>
    <row r="128" s="124" customFormat="1" ht="17.25" customHeight="1"/>
    <row r="129" s="124" customFormat="1" ht="17.25" customHeight="1"/>
    <row r="130" s="124" customFormat="1" ht="17.25" customHeight="1"/>
    <row r="131" s="124" customFormat="1" ht="17.25" customHeight="1"/>
    <row r="132" s="124" customFormat="1" ht="17.25" customHeight="1"/>
    <row r="133" s="124" customFormat="1" ht="17.25" customHeight="1"/>
    <row r="134" s="124" customFormat="1" ht="17.25" customHeight="1"/>
    <row r="135" s="124" customFormat="1" ht="17.25" customHeight="1"/>
    <row r="136" s="124" customFormat="1" ht="17.25" customHeight="1"/>
    <row r="137" s="124" customFormat="1" ht="17.25" customHeight="1"/>
    <row r="138" s="124" customFormat="1" ht="17.25" customHeight="1"/>
    <row r="139" s="124" customFormat="1" ht="17.25" customHeight="1"/>
    <row r="140" s="124" customFormat="1" ht="17.25" customHeight="1"/>
    <row r="141" s="124" customFormat="1" ht="17.25" customHeight="1"/>
    <row r="142" s="124" customFormat="1" ht="17.25" customHeight="1"/>
    <row r="143" s="124" customFormat="1" ht="17.25" customHeight="1"/>
    <row r="144" s="124" customFormat="1" ht="17.25" customHeight="1"/>
    <row r="145" s="124" customFormat="1" ht="17.25" customHeight="1"/>
    <row r="146" s="124" customFormat="1" ht="17.25" customHeight="1"/>
    <row r="147" s="124" customFormat="1" ht="17.25" customHeight="1"/>
    <row r="148" s="124" customFormat="1" ht="17.25" customHeight="1"/>
    <row r="149" s="124" customFormat="1" ht="17.25" customHeight="1"/>
    <row r="150" s="124" customFormat="1" ht="17.25" customHeight="1"/>
    <row r="151" s="124" customFormat="1" ht="17.25" customHeight="1"/>
    <row r="152" s="124" customFormat="1" ht="17.25" customHeight="1"/>
    <row r="153" s="124" customFormat="1" ht="17.25" customHeight="1"/>
    <row r="154" s="124" customFormat="1" ht="17.25" customHeight="1"/>
    <row r="155" s="124" customFormat="1" ht="17.25" customHeight="1"/>
    <row r="156" s="124" customFormat="1" ht="17.25" customHeight="1"/>
    <row r="157" s="124" customFormat="1" ht="17.25" customHeight="1"/>
    <row r="158" s="124" customFormat="1" ht="17.25" customHeight="1"/>
    <row r="159" s="124" customFormat="1" ht="17.25" customHeight="1"/>
    <row r="160" s="124" customFormat="1" ht="17.25" customHeight="1"/>
    <row r="161" s="124" customFormat="1" ht="17.25" customHeight="1"/>
    <row r="162" s="124" customFormat="1" ht="17.25" customHeight="1"/>
    <row r="163" s="124" customFormat="1" ht="17.25" customHeight="1"/>
    <row r="164" s="124" customFormat="1" ht="17.25" customHeight="1"/>
    <row r="165" s="124" customFormat="1" ht="17.25" customHeight="1"/>
  </sheetData>
  <mergeCells count="1">
    <mergeCell ref="A2:B2"/>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
  <sheetViews>
    <sheetView workbookViewId="0">
      <selection activeCell="B18" sqref="B18"/>
    </sheetView>
  </sheetViews>
  <sheetFormatPr defaultColWidth="12.1833333333333" defaultRowHeight="15.55" customHeight="1"/>
  <cols>
    <col min="1" max="1" width="35" style="124" customWidth="1"/>
    <col min="2" max="2" width="18.9416666666667" style="124" customWidth="1"/>
    <col min="3" max="3" width="35" style="124" customWidth="1"/>
    <col min="4" max="4" width="18.9416666666667" style="124" customWidth="1"/>
    <col min="5" max="256" width="12.1833333333333" style="124" customWidth="1"/>
    <col min="257" max="16384" width="12.1833333333333" style="124"/>
  </cols>
  <sheetData>
    <row r="1" s="123" customFormat="1" customHeight="1" spans="1:256">
      <c r="A1" s="124" t="s">
        <v>814</v>
      </c>
      <c r="B1" s="124"/>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c r="DF1" s="124"/>
      <c r="DG1" s="124"/>
      <c r="DH1" s="124"/>
      <c r="DI1" s="124"/>
      <c r="DJ1" s="124"/>
      <c r="DK1" s="124"/>
      <c r="DL1" s="124"/>
      <c r="DM1" s="124"/>
      <c r="DN1" s="124"/>
      <c r="DO1" s="124"/>
      <c r="DP1" s="124"/>
      <c r="DQ1" s="124"/>
      <c r="DR1" s="124"/>
      <c r="DS1" s="124"/>
      <c r="DT1" s="124"/>
      <c r="DU1" s="124"/>
      <c r="DV1" s="124"/>
      <c r="DW1" s="124"/>
      <c r="DX1" s="124"/>
      <c r="DY1" s="124"/>
      <c r="DZ1" s="124"/>
      <c r="EA1" s="124"/>
      <c r="EB1" s="124"/>
      <c r="EC1" s="124"/>
      <c r="ED1" s="124"/>
      <c r="EE1" s="124"/>
      <c r="EF1" s="124"/>
      <c r="EG1" s="124"/>
      <c r="EH1" s="124"/>
      <c r="EI1" s="124"/>
      <c r="EJ1" s="124"/>
      <c r="EK1" s="124"/>
      <c r="EL1" s="124"/>
      <c r="EM1" s="124"/>
      <c r="EN1" s="124"/>
      <c r="EO1" s="124"/>
      <c r="EP1" s="124"/>
      <c r="EQ1" s="124"/>
      <c r="ER1" s="124"/>
      <c r="ES1" s="124"/>
      <c r="ET1" s="124"/>
      <c r="EU1" s="124"/>
      <c r="EV1" s="124"/>
      <c r="EW1" s="124"/>
      <c r="EX1" s="124"/>
      <c r="EY1" s="124"/>
      <c r="EZ1" s="124"/>
      <c r="FA1" s="124"/>
      <c r="FB1" s="124"/>
      <c r="FC1" s="124"/>
      <c r="FD1" s="124"/>
      <c r="FE1" s="124"/>
      <c r="FF1" s="124"/>
      <c r="FG1" s="124"/>
      <c r="FH1" s="124"/>
      <c r="FI1" s="124"/>
      <c r="FJ1" s="124"/>
      <c r="FK1" s="124"/>
      <c r="FL1" s="124"/>
      <c r="FM1" s="124"/>
      <c r="FN1" s="124"/>
      <c r="FO1" s="124"/>
      <c r="FP1" s="124"/>
      <c r="FQ1" s="124"/>
      <c r="FR1" s="124"/>
      <c r="FS1" s="124"/>
      <c r="FT1" s="124"/>
      <c r="FU1" s="124"/>
      <c r="FV1" s="124"/>
      <c r="FW1" s="124"/>
      <c r="FX1" s="124"/>
      <c r="FY1" s="124"/>
      <c r="FZ1" s="124"/>
      <c r="GA1" s="124"/>
      <c r="GB1" s="124"/>
      <c r="GC1" s="124"/>
      <c r="GD1" s="124"/>
      <c r="GE1" s="124"/>
      <c r="GF1" s="124"/>
      <c r="GG1" s="124"/>
      <c r="GH1" s="124"/>
      <c r="GI1" s="124"/>
      <c r="GJ1" s="124"/>
      <c r="GK1" s="124"/>
      <c r="GL1" s="124"/>
      <c r="GM1" s="124"/>
      <c r="GN1" s="124"/>
      <c r="GO1" s="124"/>
      <c r="GP1" s="124"/>
      <c r="GQ1" s="124"/>
      <c r="GR1" s="124"/>
      <c r="GS1" s="124"/>
      <c r="GT1" s="124"/>
      <c r="GU1" s="124"/>
      <c r="GV1" s="124"/>
      <c r="GW1" s="124"/>
      <c r="GX1" s="124"/>
      <c r="GY1" s="124"/>
      <c r="GZ1" s="124"/>
      <c r="HA1" s="124"/>
      <c r="HB1" s="124"/>
      <c r="HC1" s="124"/>
      <c r="HD1" s="124"/>
      <c r="HE1" s="124"/>
      <c r="HF1" s="124"/>
      <c r="HG1" s="124"/>
      <c r="HH1" s="124"/>
      <c r="HI1" s="124"/>
      <c r="HJ1" s="124"/>
      <c r="HK1" s="124"/>
      <c r="HL1" s="124"/>
      <c r="HM1" s="124"/>
      <c r="HN1" s="124"/>
      <c r="HO1" s="124"/>
      <c r="HP1" s="124"/>
      <c r="HQ1" s="124"/>
      <c r="HR1" s="124"/>
      <c r="HS1" s="124"/>
      <c r="HT1" s="124"/>
      <c r="HU1" s="124"/>
      <c r="HV1" s="124"/>
      <c r="HW1" s="124"/>
      <c r="HX1" s="124"/>
      <c r="HY1" s="124"/>
      <c r="HZ1" s="124"/>
      <c r="IA1" s="124"/>
      <c r="IB1" s="124"/>
      <c r="IC1" s="124"/>
      <c r="ID1" s="124"/>
      <c r="IE1" s="124"/>
      <c r="IF1" s="124"/>
      <c r="IG1" s="124"/>
      <c r="IH1" s="124"/>
      <c r="II1" s="124"/>
      <c r="IJ1" s="124"/>
      <c r="IK1" s="124"/>
      <c r="IL1" s="124"/>
      <c r="IM1" s="124"/>
      <c r="IN1" s="124"/>
      <c r="IO1" s="124"/>
      <c r="IP1" s="124"/>
      <c r="IQ1" s="124"/>
      <c r="IR1" s="124"/>
      <c r="IS1" s="124"/>
      <c r="IT1" s="124"/>
      <c r="IU1" s="124"/>
      <c r="IV1" s="124"/>
    </row>
    <row r="2" s="124" customFormat="1" ht="34" customHeight="1" spans="1:4">
      <c r="A2" s="126" t="s">
        <v>815</v>
      </c>
      <c r="B2" s="126"/>
      <c r="C2" s="126"/>
      <c r="D2" s="126"/>
    </row>
    <row r="3" s="124" customFormat="1" ht="17" customHeight="1" spans="1:4">
      <c r="A3" s="127" t="s">
        <v>2</v>
      </c>
      <c r="B3" s="127"/>
      <c r="C3" s="127"/>
      <c r="D3" s="127"/>
    </row>
    <row r="4" s="124" customFormat="1" ht="17" customHeight="1" spans="1:4">
      <c r="A4" s="128" t="s">
        <v>3</v>
      </c>
      <c r="B4" s="128" t="s">
        <v>4</v>
      </c>
      <c r="C4" s="128" t="s">
        <v>3</v>
      </c>
      <c r="D4" s="128" t="s">
        <v>4</v>
      </c>
    </row>
    <row r="5" s="124" customFormat="1" ht="17.25" customHeight="1" spans="1:4">
      <c r="A5" s="132" t="s">
        <v>816</v>
      </c>
      <c r="B5" s="131">
        <f>'[1]L10'!C6</f>
        <v>13586</v>
      </c>
      <c r="C5" s="132" t="s">
        <v>757</v>
      </c>
      <c r="D5" s="131">
        <f>'[1]L10'!O6</f>
        <v>33603</v>
      </c>
    </row>
    <row r="6" s="124" customFormat="1" ht="17.25" customHeight="1" spans="1:4">
      <c r="A6" s="132" t="s">
        <v>817</v>
      </c>
      <c r="B6" s="131">
        <f>B7</f>
        <v>3680</v>
      </c>
      <c r="C6" s="132" t="s">
        <v>818</v>
      </c>
      <c r="D6" s="131">
        <v>0</v>
      </c>
    </row>
    <row r="7" s="124" customFormat="1" ht="17.25" customHeight="1" spans="1:4">
      <c r="A7" s="132" t="s">
        <v>819</v>
      </c>
      <c r="B7" s="131">
        <v>3680</v>
      </c>
      <c r="C7" s="132" t="s">
        <v>820</v>
      </c>
      <c r="D7" s="131">
        <v>0</v>
      </c>
    </row>
    <row r="8" s="124" customFormat="1" ht="17.25" customHeight="1" spans="1:4">
      <c r="A8" s="132" t="s">
        <v>821</v>
      </c>
      <c r="B8" s="131">
        <v>0</v>
      </c>
      <c r="C8" s="132" t="s">
        <v>822</v>
      </c>
      <c r="D8" s="131">
        <v>199</v>
      </c>
    </row>
    <row r="9" s="124" customFormat="1" ht="17.25" customHeight="1" spans="1:4">
      <c r="A9" s="132" t="s">
        <v>823</v>
      </c>
      <c r="B9" s="131">
        <v>0</v>
      </c>
      <c r="C9" s="132"/>
      <c r="D9" s="142"/>
    </row>
    <row r="10" s="124" customFormat="1" ht="17.25" customHeight="1" spans="1:4">
      <c r="A10" s="132" t="s">
        <v>824</v>
      </c>
      <c r="B10" s="131">
        <v>18136</v>
      </c>
      <c r="C10" s="132"/>
      <c r="D10" s="142"/>
    </row>
    <row r="11" s="124" customFormat="1" ht="17.25" customHeight="1" spans="1:4">
      <c r="A11" s="132" t="s">
        <v>825</v>
      </c>
      <c r="B11" s="131">
        <f>B12+B13</f>
        <v>254</v>
      </c>
      <c r="C11" s="132" t="s">
        <v>826</v>
      </c>
      <c r="D11" s="131">
        <v>14000</v>
      </c>
    </row>
    <row r="12" s="124" customFormat="1" ht="17.25" customHeight="1" spans="1:4">
      <c r="A12" s="132" t="s">
        <v>827</v>
      </c>
      <c r="B12" s="131">
        <v>0</v>
      </c>
      <c r="C12" s="132"/>
      <c r="D12" s="143"/>
    </row>
    <row r="13" s="124" customFormat="1" ht="17.25" customHeight="1" spans="1:4">
      <c r="A13" s="132" t="s">
        <v>828</v>
      </c>
      <c r="B13" s="131">
        <v>254</v>
      </c>
      <c r="C13" s="132"/>
      <c r="D13" s="143"/>
    </row>
    <row r="14" s="124" customFormat="1" ht="17.25" customHeight="1" spans="1:4">
      <c r="A14" s="132" t="s">
        <v>829</v>
      </c>
      <c r="B14" s="131">
        <f t="shared" ref="B14:B17" si="0">B15</f>
        <v>0</v>
      </c>
      <c r="C14" s="132" t="s">
        <v>691</v>
      </c>
      <c r="D14" s="131">
        <f>D15</f>
        <v>0</v>
      </c>
    </row>
    <row r="15" s="124" customFormat="1" ht="17.25" customHeight="1" spans="1:4">
      <c r="A15" s="132" t="s">
        <v>830</v>
      </c>
      <c r="B15" s="131">
        <f t="shared" si="0"/>
        <v>0</v>
      </c>
      <c r="C15" s="132" t="s">
        <v>831</v>
      </c>
      <c r="D15" s="131">
        <v>0</v>
      </c>
    </row>
    <row r="16" s="124" customFormat="1" ht="17.25" customHeight="1" spans="1:4">
      <c r="A16" s="132" t="s">
        <v>832</v>
      </c>
      <c r="B16" s="131">
        <v>0</v>
      </c>
      <c r="C16" s="132" t="s">
        <v>833</v>
      </c>
      <c r="D16" s="143"/>
    </row>
    <row r="17" s="124" customFormat="1" ht="17.25" customHeight="1" spans="1:4">
      <c r="A17" s="132" t="s">
        <v>690</v>
      </c>
      <c r="B17" s="131">
        <f t="shared" si="0"/>
        <v>40000</v>
      </c>
      <c r="C17" s="132" t="s">
        <v>834</v>
      </c>
      <c r="D17" s="131">
        <v>0</v>
      </c>
    </row>
    <row r="18" s="124" customFormat="1" ht="17.25" customHeight="1" spans="1:4">
      <c r="A18" s="132" t="s">
        <v>835</v>
      </c>
      <c r="B18" s="131">
        <v>40000</v>
      </c>
      <c r="C18" s="132"/>
      <c r="D18" s="142"/>
    </row>
    <row r="19" s="124" customFormat="1" ht="17.25" customHeight="1" spans="1:4">
      <c r="A19" s="132" t="s">
        <v>836</v>
      </c>
      <c r="B19" s="131">
        <v>0</v>
      </c>
      <c r="C19" s="132" t="s">
        <v>837</v>
      </c>
      <c r="D19" s="131">
        <v>0</v>
      </c>
    </row>
    <row r="20" s="124" customFormat="1" ht="17.25" customHeight="1" spans="1:4">
      <c r="A20" s="132" t="s">
        <v>838</v>
      </c>
      <c r="B20" s="131">
        <v>0</v>
      </c>
      <c r="C20" s="132" t="s">
        <v>839</v>
      </c>
      <c r="D20" s="131">
        <v>0</v>
      </c>
    </row>
    <row r="21" s="124" customFormat="1" ht="17.25" customHeight="1" spans="1:4">
      <c r="A21" s="132"/>
      <c r="B21" s="142"/>
      <c r="C21" s="132" t="s">
        <v>840</v>
      </c>
      <c r="D21" s="131">
        <f>'[1]L10'!Y6</f>
        <v>0</v>
      </c>
    </row>
    <row r="22" s="124" customFormat="1" ht="17.25" customHeight="1" spans="1:4">
      <c r="A22" s="132"/>
      <c r="B22" s="142"/>
      <c r="C22" s="132" t="s">
        <v>841</v>
      </c>
      <c r="D22" s="131">
        <f>B23-D5-D6-D8-D11-D14-D17-D19-D20-D21</f>
        <v>27854</v>
      </c>
    </row>
    <row r="23" s="124" customFormat="1" ht="17.25" customHeight="1" spans="1:4">
      <c r="A23" s="128" t="s">
        <v>842</v>
      </c>
      <c r="B23" s="131">
        <f>SUM(B5,B6,B8:B11,B14,B17,B19,B20)</f>
        <v>75656</v>
      </c>
      <c r="C23" s="128" t="s">
        <v>843</v>
      </c>
      <c r="D23" s="131">
        <f>SUM(D5,D6,D8,D11,D14,D17,D19:D22)</f>
        <v>75656</v>
      </c>
    </row>
    <row r="24" s="124" customFormat="1" ht="17.25" customHeight="1"/>
    <row r="25" s="124" customFormat="1" ht="17.25" customHeight="1"/>
    <row r="26" s="124" customFormat="1" ht="17.25" customHeight="1"/>
    <row r="27" s="124" customFormat="1" ht="17.25" customHeight="1"/>
    <row r="28" s="124" customFormat="1" ht="17.25" customHeight="1"/>
    <row r="29" s="124" customFormat="1" ht="17.25" customHeight="1"/>
    <row r="30" s="124" customFormat="1" ht="17.25" customHeight="1"/>
    <row r="31" s="124" customFormat="1" ht="17.25" customHeight="1"/>
    <row r="32" s="124" customFormat="1" ht="17" customHeight="1"/>
  </sheetData>
  <mergeCells count="2">
    <mergeCell ref="A2:D2"/>
    <mergeCell ref="A3:D3"/>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2"/>
  <sheetViews>
    <sheetView workbookViewId="0">
      <selection activeCell="G9" sqref="G9"/>
    </sheetView>
  </sheetViews>
  <sheetFormatPr defaultColWidth="12.1833333333333" defaultRowHeight="15.55" customHeight="1" outlineLevelCol="3"/>
  <cols>
    <col min="1" max="1" width="35" style="124" customWidth="1"/>
    <col min="2" max="2" width="18.9416666666667" style="124" customWidth="1"/>
    <col min="3" max="3" width="35" style="124" customWidth="1"/>
    <col min="4" max="4" width="18.9416666666667" style="124" customWidth="1"/>
    <col min="5" max="256" width="12.1833333333333" style="124" customWidth="1"/>
    <col min="257" max="16384" width="12.1833333333333" style="124"/>
  </cols>
  <sheetData>
    <row r="1" customHeight="1" spans="1:1">
      <c r="A1" s="124" t="s">
        <v>844</v>
      </c>
    </row>
    <row r="2" s="124" customFormat="1" ht="34" customHeight="1" spans="1:4">
      <c r="A2" s="126" t="s">
        <v>845</v>
      </c>
      <c r="B2" s="126"/>
      <c r="C2" s="126"/>
      <c r="D2" s="126"/>
    </row>
    <row r="3" s="124" customFormat="1" ht="17" customHeight="1" spans="1:4">
      <c r="A3" s="127" t="s">
        <v>2</v>
      </c>
      <c r="B3" s="127"/>
      <c r="C3" s="127"/>
      <c r="D3" s="127"/>
    </row>
    <row r="4" s="124" customFormat="1" ht="17" customHeight="1" spans="1:4">
      <c r="A4" s="128" t="s">
        <v>3</v>
      </c>
      <c r="B4" s="128" t="s">
        <v>4</v>
      </c>
      <c r="C4" s="128" t="s">
        <v>3</v>
      </c>
      <c r="D4" s="128" t="s">
        <v>4</v>
      </c>
    </row>
    <row r="5" s="124" customFormat="1" ht="17.25" customHeight="1" spans="1:4">
      <c r="A5" s="132" t="s">
        <v>816</v>
      </c>
      <c r="B5" s="131">
        <f>'[1]L10'!C6</f>
        <v>13586</v>
      </c>
      <c r="C5" s="132" t="s">
        <v>757</v>
      </c>
      <c r="D5" s="131">
        <f>'[1]L10'!O6</f>
        <v>33603</v>
      </c>
    </row>
    <row r="6" s="124" customFormat="1" ht="17.25" customHeight="1" spans="1:4">
      <c r="A6" s="132" t="s">
        <v>817</v>
      </c>
      <c r="B6" s="131">
        <f>B7</f>
        <v>3680</v>
      </c>
      <c r="C6" s="132" t="s">
        <v>818</v>
      </c>
      <c r="D6" s="131">
        <v>0</v>
      </c>
    </row>
    <row r="7" s="124" customFormat="1" ht="17.25" customHeight="1" spans="1:4">
      <c r="A7" s="132" t="s">
        <v>819</v>
      </c>
      <c r="B7" s="131">
        <v>3680</v>
      </c>
      <c r="C7" s="132" t="s">
        <v>820</v>
      </c>
      <c r="D7" s="131">
        <v>0</v>
      </c>
    </row>
    <row r="8" s="124" customFormat="1" ht="17.25" customHeight="1" spans="1:4">
      <c r="A8" s="132" t="s">
        <v>821</v>
      </c>
      <c r="B8" s="131">
        <v>0</v>
      </c>
      <c r="C8" s="132" t="s">
        <v>822</v>
      </c>
      <c r="D8" s="131">
        <v>199</v>
      </c>
    </row>
    <row r="9" s="124" customFormat="1" ht="17.25" customHeight="1" spans="1:4">
      <c r="A9" s="132" t="s">
        <v>823</v>
      </c>
      <c r="B9" s="131">
        <v>0</v>
      </c>
      <c r="C9" s="132"/>
      <c r="D9" s="142"/>
    </row>
    <row r="10" s="124" customFormat="1" ht="17.25" customHeight="1" spans="1:4">
      <c r="A10" s="132" t="s">
        <v>824</v>
      </c>
      <c r="B10" s="131">
        <v>18136</v>
      </c>
      <c r="C10" s="132"/>
      <c r="D10" s="142"/>
    </row>
    <row r="11" s="124" customFormat="1" ht="17.25" customHeight="1" spans="1:4">
      <c r="A11" s="132" t="s">
        <v>825</v>
      </c>
      <c r="B11" s="131">
        <f>B12+B13</f>
        <v>254</v>
      </c>
      <c r="C11" s="132" t="s">
        <v>826</v>
      </c>
      <c r="D11" s="131">
        <v>14000</v>
      </c>
    </row>
    <row r="12" s="124" customFormat="1" ht="17.25" customHeight="1" spans="1:4">
      <c r="A12" s="132" t="s">
        <v>827</v>
      </c>
      <c r="B12" s="131">
        <v>0</v>
      </c>
      <c r="C12" s="132"/>
      <c r="D12" s="143"/>
    </row>
    <row r="13" s="124" customFormat="1" ht="17.25" customHeight="1" spans="1:4">
      <c r="A13" s="132" t="s">
        <v>828</v>
      </c>
      <c r="B13" s="131">
        <v>254</v>
      </c>
      <c r="C13" s="132"/>
      <c r="D13" s="143"/>
    </row>
    <row r="14" s="124" customFormat="1" ht="17.25" customHeight="1" spans="1:4">
      <c r="A14" s="132" t="s">
        <v>829</v>
      </c>
      <c r="B14" s="131">
        <f t="shared" ref="B14:B17" si="0">B15</f>
        <v>0</v>
      </c>
      <c r="C14" s="132" t="s">
        <v>691</v>
      </c>
      <c r="D14" s="131">
        <f>D15</f>
        <v>0</v>
      </c>
    </row>
    <row r="15" s="124" customFormat="1" ht="17.25" customHeight="1" spans="1:4">
      <c r="A15" s="132" t="s">
        <v>830</v>
      </c>
      <c r="B15" s="131">
        <f t="shared" si="0"/>
        <v>0</v>
      </c>
      <c r="C15" s="132" t="s">
        <v>831</v>
      </c>
      <c r="D15" s="131">
        <v>0</v>
      </c>
    </row>
    <row r="16" s="124" customFormat="1" ht="17.25" customHeight="1" spans="1:4">
      <c r="A16" s="132" t="s">
        <v>832</v>
      </c>
      <c r="B16" s="131">
        <v>0</v>
      </c>
      <c r="C16" s="132" t="s">
        <v>833</v>
      </c>
      <c r="D16" s="143"/>
    </row>
    <row r="17" s="124" customFormat="1" ht="17.25" customHeight="1" spans="1:4">
      <c r="A17" s="132" t="s">
        <v>690</v>
      </c>
      <c r="B17" s="131">
        <f t="shared" si="0"/>
        <v>40000</v>
      </c>
      <c r="C17" s="132" t="s">
        <v>834</v>
      </c>
      <c r="D17" s="131">
        <v>0</v>
      </c>
    </row>
    <row r="18" s="124" customFormat="1" ht="17.25" customHeight="1" spans="1:4">
      <c r="A18" s="132" t="s">
        <v>835</v>
      </c>
      <c r="B18" s="131">
        <v>40000</v>
      </c>
      <c r="C18" s="132"/>
      <c r="D18" s="142"/>
    </row>
    <row r="19" s="124" customFormat="1" ht="17.25" customHeight="1" spans="1:4">
      <c r="A19" s="132" t="s">
        <v>836</v>
      </c>
      <c r="B19" s="131">
        <v>0</v>
      </c>
      <c r="C19" s="132" t="s">
        <v>837</v>
      </c>
      <c r="D19" s="131">
        <v>0</v>
      </c>
    </row>
    <row r="20" s="124" customFormat="1" ht="17.25" customHeight="1" spans="1:4">
      <c r="A20" s="132" t="s">
        <v>838</v>
      </c>
      <c r="B20" s="131">
        <v>0</v>
      </c>
      <c r="C20" s="132" t="s">
        <v>839</v>
      </c>
      <c r="D20" s="131">
        <v>0</v>
      </c>
    </row>
    <row r="21" s="124" customFormat="1" ht="17.25" customHeight="1" spans="1:4">
      <c r="A21" s="132"/>
      <c r="B21" s="142"/>
      <c r="C21" s="132" t="s">
        <v>840</v>
      </c>
      <c r="D21" s="131">
        <f>'[1]L10'!Y6</f>
        <v>0</v>
      </c>
    </row>
    <row r="22" s="124" customFormat="1" ht="17.25" customHeight="1" spans="1:4">
      <c r="A22" s="132"/>
      <c r="B22" s="142"/>
      <c r="C22" s="132" t="s">
        <v>841</v>
      </c>
      <c r="D22" s="131">
        <f>B23-D5-D6-D8-D11-D14-D17-D19-D20-D21</f>
        <v>27854</v>
      </c>
    </row>
    <row r="23" s="124" customFormat="1" ht="17.25" customHeight="1" spans="1:4">
      <c r="A23" s="128" t="s">
        <v>842</v>
      </c>
      <c r="B23" s="131">
        <f>SUM(B5,B6,B8:B11,B14,B17,B19,B20)</f>
        <v>75656</v>
      </c>
      <c r="C23" s="128" t="s">
        <v>843</v>
      </c>
      <c r="D23" s="131">
        <f>SUM(D5,D6,D8,D11,D14,D17,D19:D22)</f>
        <v>75656</v>
      </c>
    </row>
    <row r="24" s="124" customFormat="1" ht="17.25" customHeight="1"/>
    <row r="25" s="124" customFormat="1" ht="17.25" customHeight="1"/>
    <row r="26" s="124" customFormat="1" ht="17.25" customHeight="1"/>
    <row r="27" s="124" customFormat="1" ht="17.25" customHeight="1"/>
    <row r="28" s="124" customFormat="1" ht="17.25" customHeight="1"/>
    <row r="29" s="124" customFormat="1" ht="17.25" customHeight="1"/>
    <row r="30" s="124" customFormat="1" ht="17.25" customHeight="1"/>
    <row r="31" s="124" customFormat="1" ht="17.25" customHeight="1"/>
    <row r="32" s="124" customFormat="1" ht="17" customHeight="1"/>
  </sheetData>
  <mergeCells count="2">
    <mergeCell ref="A2:D2"/>
    <mergeCell ref="A3:D3"/>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6"/>
  <sheetViews>
    <sheetView workbookViewId="0">
      <selection activeCell="I14" sqref="I14"/>
    </sheetView>
  </sheetViews>
  <sheetFormatPr defaultColWidth="9" defaultRowHeight="14.25" outlineLevelCol="4"/>
  <cols>
    <col min="1" max="1" width="22.5" style="201" customWidth="1"/>
    <col min="2" max="3" width="15.125" style="203" customWidth="1"/>
    <col min="4" max="4" width="19.625" style="204" customWidth="1"/>
    <col min="5" max="5" width="14.625" style="205" customWidth="1"/>
    <col min="6" max="16384" width="9" style="201"/>
  </cols>
  <sheetData>
    <row r="1" spans="1:1">
      <c r="A1" s="201" t="s">
        <v>14</v>
      </c>
    </row>
    <row r="2" ht="37.5" customHeight="1" spans="1:5">
      <c r="A2" s="206" t="s">
        <v>15</v>
      </c>
      <c r="B2" s="207"/>
      <c r="C2" s="207"/>
      <c r="D2" s="208"/>
      <c r="E2" s="209"/>
    </row>
    <row r="3" ht="47.25" customHeight="1" spans="5:5">
      <c r="E3" s="210" t="s">
        <v>2</v>
      </c>
    </row>
    <row r="4" ht="18.75" customHeight="1" spans="1:5">
      <c r="A4" s="211" t="s">
        <v>16</v>
      </c>
      <c r="B4" s="212" t="s">
        <v>17</v>
      </c>
      <c r="C4" s="212" t="s">
        <v>18</v>
      </c>
      <c r="D4" s="213" t="s">
        <v>19</v>
      </c>
      <c r="E4" s="214" t="s">
        <v>20</v>
      </c>
    </row>
    <row r="5" ht="18.75" customHeight="1" spans="1:5">
      <c r="A5" s="211"/>
      <c r="B5" s="215"/>
      <c r="C5" s="215"/>
      <c r="D5" s="216"/>
      <c r="E5" s="214"/>
    </row>
    <row r="6" s="202" customFormat="1" ht="18.75" customHeight="1" spans="1:5">
      <c r="A6" s="217" t="s">
        <v>21</v>
      </c>
      <c r="B6" s="218">
        <f>B7+B8+B9+B12+B13+B14+B15+B16+B17+B18+B19+B22+B23+B24+B25+B26</f>
        <v>15839</v>
      </c>
      <c r="C6" s="218">
        <f>SUM(C7:C26)</f>
        <v>16804</v>
      </c>
      <c r="D6" s="219">
        <f>C6/B6*100</f>
        <v>106.092556348254</v>
      </c>
      <c r="E6" s="219">
        <v>112.968067226891</v>
      </c>
    </row>
    <row r="7" ht="18.75" customHeight="1" spans="1:5">
      <c r="A7" s="220" t="s">
        <v>22</v>
      </c>
      <c r="B7" s="218">
        <v>5400</v>
      </c>
      <c r="C7" s="218">
        <v>4614</v>
      </c>
      <c r="D7" s="219">
        <f t="shared" ref="D7:D35" si="0">C7/B7*100</f>
        <v>85.4444444444444</v>
      </c>
      <c r="E7" s="219">
        <v>118.307692307692</v>
      </c>
    </row>
    <row r="8" ht="18.75" customHeight="1" spans="1:5">
      <c r="A8" s="220" t="s">
        <v>23</v>
      </c>
      <c r="B8" s="218">
        <v>0</v>
      </c>
      <c r="C8" s="218"/>
      <c r="D8" s="219" t="e">
        <f t="shared" si="0"/>
        <v>#DIV/0!</v>
      </c>
      <c r="E8" s="219" t="e">
        <v>#DIV/0!</v>
      </c>
    </row>
    <row r="9" ht="18.75" customHeight="1" spans="1:5">
      <c r="A9" s="211" t="s">
        <v>24</v>
      </c>
      <c r="B9" s="221">
        <v>602</v>
      </c>
      <c r="C9" s="221">
        <v>364</v>
      </c>
      <c r="D9" s="219">
        <f t="shared" si="0"/>
        <v>60.4651162790698</v>
      </c>
      <c r="E9" s="219">
        <v>64.7686832740214</v>
      </c>
    </row>
    <row r="10" ht="18.75" hidden="1" customHeight="1" spans="1:5">
      <c r="A10" s="211" t="s">
        <v>25</v>
      </c>
      <c r="B10" s="222"/>
      <c r="C10" s="222"/>
      <c r="D10" s="219" t="e">
        <f t="shared" si="0"/>
        <v>#DIV/0!</v>
      </c>
      <c r="E10" s="219" t="e">
        <v>#DIV/0!</v>
      </c>
    </row>
    <row r="11" ht="18.75" hidden="1" customHeight="1" spans="1:5">
      <c r="A11" s="211" t="s">
        <v>26</v>
      </c>
      <c r="B11" s="218">
        <v>567</v>
      </c>
      <c r="C11" s="218"/>
      <c r="D11" s="219">
        <f t="shared" si="0"/>
        <v>0</v>
      </c>
      <c r="E11" s="219" t="e">
        <v>#DIV/0!</v>
      </c>
    </row>
    <row r="12" ht="18.75" customHeight="1" spans="1:5">
      <c r="A12" s="211" t="s">
        <v>27</v>
      </c>
      <c r="B12" s="218">
        <v>520</v>
      </c>
      <c r="C12" s="218">
        <v>636</v>
      </c>
      <c r="D12" s="219">
        <f t="shared" si="0"/>
        <v>122.307692307692</v>
      </c>
      <c r="E12" s="219">
        <v>130.061349693252</v>
      </c>
    </row>
    <row r="13" ht="18.75" customHeight="1" spans="1:5">
      <c r="A13" s="211" t="s">
        <v>28</v>
      </c>
      <c r="B13" s="218">
        <v>33</v>
      </c>
      <c r="C13" s="218">
        <v>241</v>
      </c>
      <c r="D13" s="219">
        <f t="shared" si="0"/>
        <v>730.30303030303</v>
      </c>
      <c r="E13" s="219">
        <v>68.6609686609687</v>
      </c>
    </row>
    <row r="14" ht="18.75" customHeight="1" spans="1:5">
      <c r="A14" s="211" t="s">
        <v>29</v>
      </c>
      <c r="B14" s="218">
        <v>1061</v>
      </c>
      <c r="C14" s="218">
        <v>1926</v>
      </c>
      <c r="D14" s="219">
        <f t="shared" si="0"/>
        <v>181.526861451461</v>
      </c>
      <c r="E14" s="219">
        <v>144.269662921348</v>
      </c>
    </row>
    <row r="15" ht="18.75" customHeight="1" spans="1:5">
      <c r="A15" s="220" t="s">
        <v>30</v>
      </c>
      <c r="B15" s="218">
        <v>120</v>
      </c>
      <c r="C15" s="218">
        <v>28</v>
      </c>
      <c r="D15" s="219">
        <f t="shared" si="0"/>
        <v>23.3333333333333</v>
      </c>
      <c r="E15" s="219">
        <v>9.68858131487889</v>
      </c>
    </row>
    <row r="16" ht="18.75" customHeight="1" spans="1:5">
      <c r="A16" s="211" t="s">
        <v>31</v>
      </c>
      <c r="B16" s="218">
        <v>380</v>
      </c>
      <c r="C16" s="218">
        <v>468</v>
      </c>
      <c r="D16" s="219">
        <f t="shared" si="0"/>
        <v>123.157894736842</v>
      </c>
      <c r="E16" s="219">
        <v>101.960784313725</v>
      </c>
    </row>
    <row r="17" ht="18.75" customHeight="1" spans="1:5">
      <c r="A17" s="211" t="s">
        <v>32</v>
      </c>
      <c r="B17" s="218">
        <v>155</v>
      </c>
      <c r="C17" s="218">
        <v>181</v>
      </c>
      <c r="D17" s="219">
        <f t="shared" si="0"/>
        <v>116.774193548387</v>
      </c>
      <c r="E17" s="219">
        <v>113.125</v>
      </c>
    </row>
    <row r="18" ht="18.75" customHeight="1" spans="1:5">
      <c r="A18" s="211" t="s">
        <v>33</v>
      </c>
      <c r="B18" s="218">
        <v>540</v>
      </c>
      <c r="C18" s="218">
        <v>630</v>
      </c>
      <c r="D18" s="219">
        <f t="shared" si="0"/>
        <v>116.666666666667</v>
      </c>
      <c r="E18" s="219">
        <v>151.807228915663</v>
      </c>
    </row>
    <row r="19" ht="18.75" customHeight="1" spans="1:5">
      <c r="A19" s="211" t="s">
        <v>34</v>
      </c>
      <c r="B19" s="223">
        <v>1351</v>
      </c>
      <c r="C19" s="223">
        <v>1364</v>
      </c>
      <c r="D19" s="219">
        <f t="shared" si="0"/>
        <v>100.962250185048</v>
      </c>
      <c r="E19" s="219">
        <v>135.45183714002</v>
      </c>
    </row>
    <row r="20" ht="18.75" hidden="1" customHeight="1" spans="1:5">
      <c r="A20" s="211" t="s">
        <v>25</v>
      </c>
      <c r="B20" s="222"/>
      <c r="C20" s="222"/>
      <c r="D20" s="219" t="e">
        <f t="shared" si="0"/>
        <v>#DIV/0!</v>
      </c>
      <c r="E20" s="219" t="e">
        <v>#DIV/0!</v>
      </c>
    </row>
    <row r="21" ht="18.75" hidden="1" customHeight="1" spans="1:5">
      <c r="A21" s="211" t="s">
        <v>26</v>
      </c>
      <c r="B21" s="218">
        <v>2010</v>
      </c>
      <c r="C21" s="218"/>
      <c r="D21" s="219">
        <f t="shared" si="0"/>
        <v>0</v>
      </c>
      <c r="E21" s="219" t="e">
        <v>#DIV/0!</v>
      </c>
    </row>
    <row r="22" ht="18.75" customHeight="1" spans="1:5">
      <c r="A22" s="220" t="s">
        <v>35</v>
      </c>
      <c r="B22" s="218">
        <v>3200</v>
      </c>
      <c r="C22" s="218">
        <v>5408</v>
      </c>
      <c r="D22" s="219">
        <f t="shared" si="0"/>
        <v>169</v>
      </c>
      <c r="E22" s="219">
        <v>138.276655586806</v>
      </c>
    </row>
    <row r="23" ht="18.75" customHeight="1" spans="1:5">
      <c r="A23" s="211" t="s">
        <v>36</v>
      </c>
      <c r="B23" s="218">
        <v>2477</v>
      </c>
      <c r="C23" s="218">
        <v>925</v>
      </c>
      <c r="D23" s="219">
        <f t="shared" si="0"/>
        <v>37.3435607589826</v>
      </c>
      <c r="E23" s="219">
        <v>46.5057817998994</v>
      </c>
    </row>
    <row r="24" ht="18.75" customHeight="1" spans="1:5">
      <c r="A24" s="211" t="s">
        <v>37</v>
      </c>
      <c r="B24" s="218"/>
      <c r="C24" s="218"/>
      <c r="D24" s="219" t="e">
        <f t="shared" si="0"/>
        <v>#DIV/0!</v>
      </c>
      <c r="E24" s="219" t="e">
        <v>#DIV/0!</v>
      </c>
    </row>
    <row r="25" ht="18.75" customHeight="1" spans="1:5">
      <c r="A25" s="211" t="s">
        <v>38</v>
      </c>
      <c r="B25" s="218"/>
      <c r="C25" s="218">
        <v>19</v>
      </c>
      <c r="D25" s="219" t="e">
        <f t="shared" si="0"/>
        <v>#DIV/0!</v>
      </c>
      <c r="E25" s="219">
        <v>237.5</v>
      </c>
    </row>
    <row r="26" ht="18.75" customHeight="1" spans="1:5">
      <c r="A26" s="211" t="s">
        <v>39</v>
      </c>
      <c r="B26" s="218"/>
      <c r="C26" s="218"/>
      <c r="D26" s="219" t="e">
        <f t="shared" si="0"/>
        <v>#DIV/0!</v>
      </c>
      <c r="E26" s="219" t="e">
        <v>#DIV/0!</v>
      </c>
    </row>
    <row r="27" ht="18.75" customHeight="1" spans="1:5">
      <c r="A27" s="224" t="s">
        <v>40</v>
      </c>
      <c r="B27" s="218">
        <f>SUM(B28:B34)</f>
        <v>9680</v>
      </c>
      <c r="C27" s="218">
        <f>SUM(C28:C34)</f>
        <v>10965</v>
      </c>
      <c r="D27" s="219">
        <f t="shared" si="0"/>
        <v>113.27479338843</v>
      </c>
      <c r="E27" s="219">
        <v>99.6184246388662</v>
      </c>
    </row>
    <row r="28" ht="18.75" customHeight="1" spans="1:5">
      <c r="A28" s="198" t="s">
        <v>41</v>
      </c>
      <c r="B28" s="218">
        <v>805</v>
      </c>
      <c r="C28" s="218">
        <v>1847</v>
      </c>
      <c r="D28" s="219">
        <f t="shared" si="0"/>
        <v>229.44099378882</v>
      </c>
      <c r="E28" s="219">
        <v>67.3350346336128</v>
      </c>
    </row>
    <row r="29" ht="18.75" customHeight="1" spans="1:5">
      <c r="A29" s="198" t="s">
        <v>42</v>
      </c>
      <c r="B29" s="218">
        <v>1650</v>
      </c>
      <c r="C29" s="218">
        <v>1239</v>
      </c>
      <c r="D29" s="219">
        <f t="shared" si="0"/>
        <v>75.0909090909091</v>
      </c>
      <c r="E29" s="219">
        <v>91.7777777777778</v>
      </c>
    </row>
    <row r="30" ht="18.75" customHeight="1" spans="1:5">
      <c r="A30" s="225" t="s">
        <v>43</v>
      </c>
      <c r="B30" s="218">
        <v>3850</v>
      </c>
      <c r="C30" s="218">
        <v>3909</v>
      </c>
      <c r="D30" s="219">
        <f t="shared" si="0"/>
        <v>101.532467532468</v>
      </c>
      <c r="E30" s="219">
        <v>89.9240855762595</v>
      </c>
    </row>
    <row r="31" ht="18.75" customHeight="1" spans="1:5">
      <c r="A31" s="226" t="s">
        <v>44</v>
      </c>
      <c r="B31" s="218">
        <v>2300</v>
      </c>
      <c r="C31" s="218">
        <v>3492</v>
      </c>
      <c r="D31" s="219">
        <f t="shared" si="0"/>
        <v>151.826086956522</v>
      </c>
      <c r="E31" s="219">
        <v>162.949136724218</v>
      </c>
    </row>
    <row r="32" ht="18.75" customHeight="1" spans="1:5">
      <c r="A32" s="226" t="s">
        <v>45</v>
      </c>
      <c r="B32" s="218"/>
      <c r="C32" s="218"/>
      <c r="D32" s="219" t="e">
        <f t="shared" si="0"/>
        <v>#DIV/0!</v>
      </c>
      <c r="E32" s="219" t="e">
        <v>#DIV/0!</v>
      </c>
    </row>
    <row r="33" ht="18.75" customHeight="1" spans="1:5">
      <c r="A33" s="226" t="s">
        <v>46</v>
      </c>
      <c r="B33" s="218">
        <v>75</v>
      </c>
      <c r="C33" s="218">
        <v>57</v>
      </c>
      <c r="D33" s="219">
        <f t="shared" si="0"/>
        <v>76</v>
      </c>
      <c r="E33" s="219">
        <v>73.0769230769231</v>
      </c>
    </row>
    <row r="34" ht="18.75" customHeight="1" spans="1:5">
      <c r="A34" s="198" t="s">
        <v>47</v>
      </c>
      <c r="B34" s="222">
        <v>1000</v>
      </c>
      <c r="C34" s="222">
        <v>421</v>
      </c>
      <c r="D34" s="219">
        <f t="shared" si="0"/>
        <v>42.1</v>
      </c>
      <c r="E34" s="219">
        <v>121.676300578035</v>
      </c>
    </row>
    <row r="35" ht="38.25" customHeight="1" spans="1:5">
      <c r="A35" s="227" t="s">
        <v>48</v>
      </c>
      <c r="B35" s="222">
        <f>B6+B27</f>
        <v>25519</v>
      </c>
      <c r="C35" s="222">
        <f>C6+C27</f>
        <v>27769</v>
      </c>
      <c r="D35" s="219">
        <f t="shared" si="0"/>
        <v>108.816959912222</v>
      </c>
      <c r="E35" s="211">
        <v>107.29</v>
      </c>
    </row>
    <row r="36" ht="25.5" customHeight="1"/>
  </sheetData>
  <mergeCells count="7">
    <mergeCell ref="A2:E2"/>
    <mergeCell ref="A4:A5"/>
    <mergeCell ref="B4:B5"/>
    <mergeCell ref="C4:C5"/>
    <mergeCell ref="D4:D5"/>
    <mergeCell ref="D4:D5"/>
    <mergeCell ref="E4:E5"/>
  </mergeCells>
  <pageMargins left="0.748031496062992" right="0.748031496062992" top="0.984251968503937" bottom="0.984251968503937" header="0.511811023622047" footer="0.511811023622047"/>
  <pageSetup paperSize="9" scale="95" orientation="portrait" horizontalDpi="600" verticalDpi="600"/>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5"/>
  <sheetViews>
    <sheetView workbookViewId="0">
      <selection activeCell="C11" sqref="C11"/>
    </sheetView>
  </sheetViews>
  <sheetFormatPr defaultColWidth="12.1833333333333" defaultRowHeight="15.55" customHeight="1"/>
  <cols>
    <col min="1" max="1" width="30" style="124" customWidth="1"/>
    <col min="2" max="2" width="13.125" style="124" customWidth="1"/>
    <col min="3" max="3" width="12.125" style="124" customWidth="1"/>
    <col min="4" max="4" width="12.5" style="124" customWidth="1"/>
    <col min="5" max="5" width="13.125" style="124" customWidth="1"/>
    <col min="6" max="6" width="12.25" style="124" customWidth="1"/>
    <col min="7" max="7" width="11.875" style="124" customWidth="1"/>
    <col min="8" max="9" width="12.625" style="124" customWidth="1"/>
    <col min="10" max="256" width="12.1833333333333" style="124" customWidth="1"/>
    <col min="257" max="16384" width="12.1833333333333" style="124"/>
  </cols>
  <sheetData>
    <row r="1" customHeight="1" spans="1:1">
      <c r="A1" s="124" t="s">
        <v>846</v>
      </c>
    </row>
    <row r="2" s="124" customFormat="1" ht="34" customHeight="1" spans="1:9">
      <c r="A2" s="126" t="s">
        <v>847</v>
      </c>
      <c r="B2" s="126"/>
      <c r="C2" s="126"/>
      <c r="D2" s="126"/>
      <c r="E2" s="126"/>
      <c r="F2" s="126"/>
      <c r="G2" s="126"/>
      <c r="H2" s="126"/>
      <c r="I2" s="126"/>
    </row>
    <row r="3" s="124" customFormat="1" ht="16.95" customHeight="1" spans="1:9">
      <c r="A3" s="127" t="s">
        <v>2</v>
      </c>
      <c r="B3" s="127"/>
      <c r="C3" s="127"/>
      <c r="D3" s="127"/>
      <c r="E3" s="127"/>
      <c r="F3" s="127"/>
      <c r="G3" s="127"/>
      <c r="H3" s="127"/>
      <c r="I3" s="127"/>
    </row>
    <row r="4" s="124" customFormat="1" ht="43.5" customHeight="1" spans="1:9">
      <c r="A4" s="128" t="s">
        <v>848</v>
      </c>
      <c r="B4" s="129" t="s">
        <v>733</v>
      </c>
      <c r="C4" s="129" t="s">
        <v>849</v>
      </c>
      <c r="D4" s="129" t="s">
        <v>850</v>
      </c>
      <c r="E4" s="129" t="s">
        <v>851</v>
      </c>
      <c r="F4" s="129" t="s">
        <v>852</v>
      </c>
      <c r="G4" s="129" t="s">
        <v>853</v>
      </c>
      <c r="H4" s="129" t="s">
        <v>854</v>
      </c>
      <c r="I4" s="129" t="s">
        <v>855</v>
      </c>
    </row>
    <row r="5" s="124" customFormat="1" ht="24" customHeight="1" spans="1:9">
      <c r="A5" s="130" t="s">
        <v>856</v>
      </c>
      <c r="B5" s="131">
        <f t="shared" ref="B5:B19" si="0">SUM(C5:I5)</f>
        <v>27894</v>
      </c>
      <c r="C5" s="131">
        <v>0</v>
      </c>
      <c r="D5" s="131">
        <v>7340</v>
      </c>
      <c r="E5" s="131">
        <v>19894</v>
      </c>
      <c r="F5" s="131">
        <v>0</v>
      </c>
      <c r="G5" s="131">
        <v>0</v>
      </c>
      <c r="H5" s="131">
        <v>0</v>
      </c>
      <c r="I5" s="131">
        <v>660</v>
      </c>
    </row>
    <row r="6" s="124" customFormat="1" ht="24" customHeight="1" spans="1:9">
      <c r="A6" s="132" t="s">
        <v>857</v>
      </c>
      <c r="B6" s="131">
        <f t="shared" si="0"/>
        <v>14313</v>
      </c>
      <c r="C6" s="131">
        <v>0</v>
      </c>
      <c r="D6" s="131">
        <v>2133</v>
      </c>
      <c r="E6" s="131">
        <v>11549</v>
      </c>
      <c r="F6" s="131">
        <v>0</v>
      </c>
      <c r="G6" s="131">
        <v>0</v>
      </c>
      <c r="H6" s="131">
        <v>0</v>
      </c>
      <c r="I6" s="131">
        <v>631</v>
      </c>
    </row>
    <row r="7" s="124" customFormat="1" ht="24" customHeight="1" spans="1:9">
      <c r="A7" s="132" t="s">
        <v>858</v>
      </c>
      <c r="B7" s="131">
        <f t="shared" si="0"/>
        <v>12682</v>
      </c>
      <c r="C7" s="131">
        <v>0</v>
      </c>
      <c r="D7" s="131">
        <v>5119</v>
      </c>
      <c r="E7" s="131">
        <v>7563</v>
      </c>
      <c r="F7" s="131">
        <v>0</v>
      </c>
      <c r="G7" s="131">
        <v>0</v>
      </c>
      <c r="H7" s="131">
        <v>0</v>
      </c>
      <c r="I7" s="131">
        <v>0</v>
      </c>
    </row>
    <row r="8" s="124" customFormat="1" ht="24" customHeight="1" spans="1:9">
      <c r="A8" s="132" t="s">
        <v>859</v>
      </c>
      <c r="B8" s="131">
        <f t="shared" si="0"/>
        <v>67</v>
      </c>
      <c r="C8" s="131">
        <v>0</v>
      </c>
      <c r="D8" s="131">
        <v>27</v>
      </c>
      <c r="E8" s="131">
        <v>33</v>
      </c>
      <c r="F8" s="131">
        <v>0</v>
      </c>
      <c r="G8" s="131">
        <v>0</v>
      </c>
      <c r="H8" s="131">
        <v>0</v>
      </c>
      <c r="I8" s="131">
        <v>7</v>
      </c>
    </row>
    <row r="9" s="124" customFormat="1" ht="24" customHeight="1" spans="1:9">
      <c r="A9" s="132" t="s">
        <v>860</v>
      </c>
      <c r="B9" s="131">
        <f t="shared" si="0"/>
        <v>0</v>
      </c>
      <c r="C9" s="131">
        <v>0</v>
      </c>
      <c r="D9" s="131">
        <v>0</v>
      </c>
      <c r="E9" s="131">
        <v>0</v>
      </c>
      <c r="F9" s="131">
        <v>0</v>
      </c>
      <c r="G9" s="131">
        <v>0</v>
      </c>
      <c r="H9" s="131">
        <v>0</v>
      </c>
      <c r="I9" s="131">
        <v>0</v>
      </c>
    </row>
    <row r="10" s="124" customFormat="1" ht="24" customHeight="1" spans="1:9">
      <c r="A10" s="132" t="s">
        <v>861</v>
      </c>
      <c r="B10" s="131">
        <f t="shared" si="0"/>
        <v>647</v>
      </c>
      <c r="C10" s="131">
        <v>0</v>
      </c>
      <c r="D10" s="131">
        <v>9</v>
      </c>
      <c r="E10" s="131">
        <v>636</v>
      </c>
      <c r="F10" s="131">
        <v>0</v>
      </c>
      <c r="G10" s="131">
        <v>0</v>
      </c>
      <c r="H10" s="131">
        <v>0</v>
      </c>
      <c r="I10" s="131">
        <v>2</v>
      </c>
    </row>
    <row r="11" s="124" customFormat="1" ht="24" customHeight="1" spans="1:9">
      <c r="A11" s="132" t="s">
        <v>862</v>
      </c>
      <c r="B11" s="131">
        <f t="shared" si="0"/>
        <v>178</v>
      </c>
      <c r="C11" s="131">
        <v>0</v>
      </c>
      <c r="D11" s="131">
        <v>45</v>
      </c>
      <c r="E11" s="131">
        <v>113</v>
      </c>
      <c r="F11" s="131">
        <v>0</v>
      </c>
      <c r="G11" s="131">
        <v>0</v>
      </c>
      <c r="H11" s="131">
        <v>0</v>
      </c>
      <c r="I11" s="131">
        <v>20</v>
      </c>
    </row>
    <row r="12" s="124" customFormat="1" ht="24" customHeight="1" spans="1:9">
      <c r="A12" s="132" t="s">
        <v>863</v>
      </c>
      <c r="B12" s="131">
        <f t="shared" si="0"/>
        <v>0</v>
      </c>
      <c r="C12" s="131">
        <v>0</v>
      </c>
      <c r="D12" s="131">
        <v>0</v>
      </c>
      <c r="E12" s="131">
        <v>0</v>
      </c>
      <c r="F12" s="131">
        <v>0</v>
      </c>
      <c r="G12" s="131">
        <v>0</v>
      </c>
      <c r="H12" s="131">
        <v>0</v>
      </c>
      <c r="I12" s="131">
        <v>0</v>
      </c>
    </row>
    <row r="13" s="124" customFormat="1" ht="24" customHeight="1" spans="1:9">
      <c r="A13" s="130" t="s">
        <v>864</v>
      </c>
      <c r="B13" s="131">
        <f t="shared" si="0"/>
        <v>17825</v>
      </c>
      <c r="C13" s="131">
        <v>0</v>
      </c>
      <c r="D13" s="131">
        <v>10994</v>
      </c>
      <c r="E13" s="131">
        <v>5301</v>
      </c>
      <c r="F13" s="131">
        <v>0</v>
      </c>
      <c r="G13" s="131">
        <v>0</v>
      </c>
      <c r="H13" s="131">
        <v>0</v>
      </c>
      <c r="I13" s="131">
        <v>1530</v>
      </c>
    </row>
    <row r="14" s="124" customFormat="1" ht="24" customHeight="1" spans="1:9">
      <c r="A14" s="130" t="s">
        <v>865</v>
      </c>
      <c r="B14" s="131">
        <f>B5+B13</f>
        <v>45719</v>
      </c>
      <c r="C14" s="131">
        <v>0</v>
      </c>
      <c r="D14" s="131">
        <v>12785</v>
      </c>
      <c r="E14" s="131">
        <v>2639</v>
      </c>
      <c r="F14" s="131">
        <v>0</v>
      </c>
      <c r="G14" s="131">
        <v>0</v>
      </c>
      <c r="H14" s="131">
        <v>0</v>
      </c>
      <c r="I14" s="131">
        <v>1742</v>
      </c>
    </row>
    <row r="15" ht="56" customHeight="1" spans="1:9">
      <c r="A15" s="141" t="s">
        <v>866</v>
      </c>
      <c r="B15" s="141"/>
      <c r="C15" s="141"/>
      <c r="D15" s="141"/>
      <c r="E15" s="141"/>
      <c r="F15" s="141"/>
      <c r="G15" s="141"/>
      <c r="H15" s="141"/>
      <c r="I15" s="141"/>
    </row>
  </sheetData>
  <mergeCells count="3">
    <mergeCell ref="A2:I2"/>
    <mergeCell ref="A3:I3"/>
    <mergeCell ref="A15:I15"/>
  </mergeCells>
  <pageMargins left="0.748031496062992" right="0.748031496062992" top="0.984251968503937" bottom="0.984251968503937" header="0.511811023622047" footer="0.511811023622047"/>
  <pageSetup paperSize="9" scale="81" orientation="landscape" horizontalDpi="600" verticalDpi="600"/>
  <headerFooter alignWithMargins="0">
    <oddFooter>&amp;C&amp;P</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9"/>
  <sheetViews>
    <sheetView workbookViewId="0">
      <selection activeCell="A1" sqref="$A1:$XFD1048576"/>
    </sheetView>
  </sheetViews>
  <sheetFormatPr defaultColWidth="12.1833333333333" defaultRowHeight="15.55" customHeight="1"/>
  <cols>
    <col min="1" max="1" width="30" style="124" customWidth="1"/>
    <col min="2" max="2" width="13.125" style="124" customWidth="1"/>
    <col min="3" max="3" width="12.125" style="124" customWidth="1"/>
    <col min="4" max="4" width="12.5" style="124" customWidth="1"/>
    <col min="5" max="5" width="13.125" style="124" customWidth="1"/>
    <col min="6" max="6" width="12.25" style="124" customWidth="1"/>
    <col min="7" max="7" width="11.875" style="124" customWidth="1"/>
    <col min="8" max="9" width="12.625" style="124" customWidth="1"/>
    <col min="10" max="256" width="12.1833333333333" style="124" customWidth="1"/>
    <col min="257" max="16384" width="12.1833333333333" style="124"/>
  </cols>
  <sheetData>
    <row r="1" customHeight="1" spans="1:1">
      <c r="A1" s="124" t="s">
        <v>867</v>
      </c>
    </row>
    <row r="2" s="124" customFormat="1" ht="34" customHeight="1" spans="1:9">
      <c r="A2" s="126" t="s">
        <v>868</v>
      </c>
      <c r="B2" s="126"/>
      <c r="C2" s="126"/>
      <c r="D2" s="126"/>
      <c r="E2" s="126"/>
      <c r="F2" s="126"/>
      <c r="G2" s="126"/>
      <c r="H2" s="126"/>
      <c r="I2" s="126"/>
    </row>
    <row r="3" s="124" customFormat="1" ht="16.95" customHeight="1" spans="1:9">
      <c r="A3" s="127" t="s">
        <v>2</v>
      </c>
      <c r="B3" s="127"/>
      <c r="C3" s="127"/>
      <c r="D3" s="127"/>
      <c r="E3" s="127"/>
      <c r="F3" s="127"/>
      <c r="G3" s="127"/>
      <c r="H3" s="127"/>
      <c r="I3" s="127"/>
    </row>
    <row r="4" s="124" customFormat="1" ht="43.5" customHeight="1" spans="1:9">
      <c r="A4" s="128" t="s">
        <v>848</v>
      </c>
      <c r="B4" s="129" t="s">
        <v>733</v>
      </c>
      <c r="C4" s="129" t="s">
        <v>849</v>
      </c>
      <c r="D4" s="129" t="s">
        <v>850</v>
      </c>
      <c r="E4" s="129" t="s">
        <v>851</v>
      </c>
      <c r="F4" s="129" t="s">
        <v>852</v>
      </c>
      <c r="G4" s="129" t="s">
        <v>853</v>
      </c>
      <c r="H4" s="129" t="s">
        <v>854</v>
      </c>
      <c r="I4" s="129" t="s">
        <v>855</v>
      </c>
    </row>
    <row r="5" s="124" customFormat="1" ht="24" customHeight="1" spans="1:9">
      <c r="A5" s="130" t="s">
        <v>869</v>
      </c>
      <c r="B5" s="131">
        <f t="shared" ref="B5:B11" si="0">SUM(C5:I5)</f>
        <v>28553</v>
      </c>
      <c r="C5" s="131">
        <v>0</v>
      </c>
      <c r="D5" s="131">
        <v>5549</v>
      </c>
      <c r="E5" s="131">
        <v>22556</v>
      </c>
      <c r="F5" s="131">
        <v>0</v>
      </c>
      <c r="G5" s="131">
        <v>0</v>
      </c>
      <c r="H5" s="131">
        <v>0</v>
      </c>
      <c r="I5" s="131">
        <v>448</v>
      </c>
    </row>
    <row r="6" s="124" customFormat="1" ht="24" customHeight="1" spans="1:9">
      <c r="A6" s="132" t="s">
        <v>870</v>
      </c>
      <c r="B6" s="133">
        <f t="shared" si="0"/>
        <v>28128</v>
      </c>
      <c r="C6" s="131">
        <v>0</v>
      </c>
      <c r="D6" s="131">
        <v>5547</v>
      </c>
      <c r="E6" s="131">
        <v>22286</v>
      </c>
      <c r="F6" s="131">
        <v>0</v>
      </c>
      <c r="G6" s="131">
        <v>0</v>
      </c>
      <c r="H6" s="131">
        <v>0</v>
      </c>
      <c r="I6" s="131">
        <v>295</v>
      </c>
    </row>
    <row r="7" s="124" customFormat="1" ht="24" customHeight="1" spans="1:9">
      <c r="A7" s="134" t="s">
        <v>871</v>
      </c>
      <c r="B7" s="131">
        <f t="shared" si="0"/>
        <v>223</v>
      </c>
      <c r="C7" s="135">
        <v>0</v>
      </c>
      <c r="D7" s="131">
        <v>2</v>
      </c>
      <c r="E7" s="131">
        <v>221</v>
      </c>
      <c r="F7" s="131">
        <v>0</v>
      </c>
      <c r="G7" s="131">
        <v>0</v>
      </c>
      <c r="H7" s="131">
        <v>0</v>
      </c>
      <c r="I7" s="131">
        <v>0</v>
      </c>
    </row>
    <row r="8" s="124" customFormat="1" ht="24" customHeight="1" spans="1:9">
      <c r="A8" s="132" t="s">
        <v>872</v>
      </c>
      <c r="B8" s="136">
        <f t="shared" si="0"/>
        <v>82</v>
      </c>
      <c r="C8" s="131">
        <v>0</v>
      </c>
      <c r="D8" s="131">
        <v>0</v>
      </c>
      <c r="E8" s="131">
        <v>49</v>
      </c>
      <c r="F8" s="131">
        <v>0</v>
      </c>
      <c r="G8" s="131">
        <v>0</v>
      </c>
      <c r="H8" s="131">
        <v>0</v>
      </c>
      <c r="I8" s="131">
        <v>33</v>
      </c>
    </row>
    <row r="9" s="124" customFormat="1" ht="24" customHeight="1" spans="1:9">
      <c r="A9" s="132" t="s">
        <v>873</v>
      </c>
      <c r="B9" s="131">
        <f t="shared" si="0"/>
        <v>0</v>
      </c>
      <c r="C9" s="131">
        <v>0</v>
      </c>
      <c r="D9" s="131">
        <v>0</v>
      </c>
      <c r="E9" s="131">
        <v>0</v>
      </c>
      <c r="F9" s="131">
        <v>0</v>
      </c>
      <c r="G9" s="131">
        <v>0</v>
      </c>
      <c r="H9" s="131">
        <v>0</v>
      </c>
      <c r="I9" s="131">
        <v>0</v>
      </c>
    </row>
    <row r="10" s="124" customFormat="1" ht="24" customHeight="1" spans="1:9">
      <c r="A10" s="130" t="s">
        <v>874</v>
      </c>
      <c r="B10" s="131">
        <v>-659</v>
      </c>
      <c r="C10" s="131">
        <v>0</v>
      </c>
      <c r="D10" s="131">
        <v>1791</v>
      </c>
      <c r="E10" s="131">
        <v>-2662</v>
      </c>
      <c r="F10" s="131">
        <v>0</v>
      </c>
      <c r="G10" s="131">
        <v>0</v>
      </c>
      <c r="H10" s="131">
        <v>0</v>
      </c>
      <c r="I10" s="131">
        <v>212</v>
      </c>
    </row>
    <row r="11" s="124" customFormat="1" ht="24" customHeight="1" spans="1:9">
      <c r="A11" s="130" t="s">
        <v>875</v>
      </c>
      <c r="B11" s="131">
        <f t="shared" si="0"/>
        <v>17166</v>
      </c>
      <c r="C11" s="131">
        <v>0</v>
      </c>
      <c r="D11" s="131">
        <v>12785</v>
      </c>
      <c r="E11" s="131">
        <v>2639</v>
      </c>
      <c r="F11" s="131">
        <v>0</v>
      </c>
      <c r="G11" s="131">
        <v>0</v>
      </c>
      <c r="H11" s="131">
        <v>0</v>
      </c>
      <c r="I11" s="131">
        <v>1742</v>
      </c>
    </row>
    <row r="12" s="124" customFormat="1" ht="57" customHeight="1" spans="1:9">
      <c r="A12" s="137" t="s">
        <v>876</v>
      </c>
      <c r="B12" s="138"/>
      <c r="C12" s="138"/>
      <c r="D12" s="138"/>
      <c r="E12" s="138"/>
      <c r="F12" s="138"/>
      <c r="G12" s="138"/>
      <c r="H12" s="138"/>
      <c r="I12" s="139"/>
    </row>
    <row r="13" s="124" customFormat="1" ht="16.95" customHeight="1"/>
    <row r="14" s="124" customFormat="1" ht="16.95" customHeight="1"/>
    <row r="15" s="124" customFormat="1" ht="16.95" customHeight="1"/>
    <row r="16" s="124" customFormat="1" ht="16.95" customHeight="1"/>
    <row r="18" s="124" customFormat="1" ht="16.95" customHeight="1"/>
    <row r="19" s="124" customFormat="1" ht="16.95" customHeight="1"/>
  </sheetData>
  <mergeCells count="3">
    <mergeCell ref="A2:I2"/>
    <mergeCell ref="A3:I3"/>
    <mergeCell ref="A12:I12"/>
  </mergeCells>
  <pageMargins left="0.748031496062992" right="0.748031496062992" top="0.984251968503937" bottom="0.984251968503937" header="0.511811023622047" footer="0.511811023622047"/>
  <pageSetup paperSize="9" scale="79" orientation="landscape" horizontalDpi="600" verticalDpi="600"/>
  <headerFooter alignWithMargins="0">
    <oddFooter>&amp;C&amp;P</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31"/>
  <sheetViews>
    <sheetView workbookViewId="0">
      <selection activeCell="F8" sqref="F7:F8"/>
    </sheetView>
  </sheetViews>
  <sheetFormatPr defaultColWidth="12.1833333333333" defaultRowHeight="15.55" customHeight="1"/>
  <cols>
    <col min="1" max="1" width="30" style="124" customWidth="1"/>
    <col min="2" max="2" width="13.125" style="124" customWidth="1"/>
    <col min="3" max="3" width="12.125" style="124" customWidth="1"/>
    <col min="4" max="4" width="12.5" style="124" customWidth="1"/>
    <col min="5" max="5" width="13.125" style="124" customWidth="1"/>
    <col min="6" max="6" width="12.25" style="124" customWidth="1"/>
    <col min="7" max="7" width="11.875" style="124" customWidth="1"/>
    <col min="8" max="9" width="12.625" style="124" customWidth="1"/>
    <col min="10" max="256" width="12.1833333333333" style="124" customWidth="1"/>
    <col min="257" max="16384" width="12.1833333333333" style="124"/>
  </cols>
  <sheetData>
    <row r="1" s="123" customFormat="1" customHeight="1" spans="1:256">
      <c r="A1" s="124" t="s">
        <v>877</v>
      </c>
      <c r="B1" s="124"/>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c r="DF1" s="124"/>
      <c r="DG1" s="124"/>
      <c r="DH1" s="124"/>
      <c r="DI1" s="124"/>
      <c r="DJ1" s="124"/>
      <c r="DK1" s="124"/>
      <c r="DL1" s="124"/>
      <c r="DM1" s="124"/>
      <c r="DN1" s="124"/>
      <c r="DO1" s="124"/>
      <c r="DP1" s="124"/>
      <c r="DQ1" s="124"/>
      <c r="DR1" s="124"/>
      <c r="DS1" s="124"/>
      <c r="DT1" s="124"/>
      <c r="DU1" s="124"/>
      <c r="DV1" s="124"/>
      <c r="DW1" s="124"/>
      <c r="DX1" s="124"/>
      <c r="DY1" s="124"/>
      <c r="DZ1" s="124"/>
      <c r="EA1" s="124"/>
      <c r="EB1" s="124"/>
      <c r="EC1" s="124"/>
      <c r="ED1" s="124"/>
      <c r="EE1" s="124"/>
      <c r="EF1" s="124"/>
      <c r="EG1" s="124"/>
      <c r="EH1" s="124"/>
      <c r="EI1" s="124"/>
      <c r="EJ1" s="124"/>
      <c r="EK1" s="124"/>
      <c r="EL1" s="124"/>
      <c r="EM1" s="124"/>
      <c r="EN1" s="124"/>
      <c r="EO1" s="124"/>
      <c r="EP1" s="124"/>
      <c r="EQ1" s="124"/>
      <c r="ER1" s="124"/>
      <c r="ES1" s="124"/>
      <c r="ET1" s="124"/>
      <c r="EU1" s="124"/>
      <c r="EV1" s="124"/>
      <c r="EW1" s="124"/>
      <c r="EX1" s="124"/>
      <c r="EY1" s="124"/>
      <c r="EZ1" s="124"/>
      <c r="FA1" s="124"/>
      <c r="FB1" s="124"/>
      <c r="FC1" s="124"/>
      <c r="FD1" s="124"/>
      <c r="FE1" s="124"/>
      <c r="FF1" s="124"/>
      <c r="FG1" s="124"/>
      <c r="FH1" s="124"/>
      <c r="FI1" s="124"/>
      <c r="FJ1" s="124"/>
      <c r="FK1" s="124"/>
      <c r="FL1" s="124"/>
      <c r="FM1" s="124"/>
      <c r="FN1" s="124"/>
      <c r="FO1" s="124"/>
      <c r="FP1" s="124"/>
      <c r="FQ1" s="124"/>
      <c r="FR1" s="124"/>
      <c r="FS1" s="124"/>
      <c r="FT1" s="124"/>
      <c r="FU1" s="124"/>
      <c r="FV1" s="124"/>
      <c r="FW1" s="124"/>
      <c r="FX1" s="124"/>
      <c r="FY1" s="124"/>
      <c r="FZ1" s="124"/>
      <c r="GA1" s="124"/>
      <c r="GB1" s="124"/>
      <c r="GC1" s="124"/>
      <c r="GD1" s="124"/>
      <c r="GE1" s="124"/>
      <c r="GF1" s="124"/>
      <c r="GG1" s="124"/>
      <c r="GH1" s="124"/>
      <c r="GI1" s="124"/>
      <c r="GJ1" s="124"/>
      <c r="GK1" s="124"/>
      <c r="GL1" s="124"/>
      <c r="GM1" s="124"/>
      <c r="GN1" s="124"/>
      <c r="GO1" s="124"/>
      <c r="GP1" s="124"/>
      <c r="GQ1" s="124"/>
      <c r="GR1" s="124"/>
      <c r="GS1" s="124"/>
      <c r="GT1" s="124"/>
      <c r="GU1" s="124"/>
      <c r="GV1" s="124"/>
      <c r="GW1" s="124"/>
      <c r="GX1" s="124"/>
      <c r="GY1" s="124"/>
      <c r="GZ1" s="124"/>
      <c r="HA1" s="124"/>
      <c r="HB1" s="124"/>
      <c r="HC1" s="124"/>
      <c r="HD1" s="124"/>
      <c r="HE1" s="124"/>
      <c r="HF1" s="124"/>
      <c r="HG1" s="124"/>
      <c r="HH1" s="124"/>
      <c r="HI1" s="124"/>
      <c r="HJ1" s="124"/>
      <c r="HK1" s="124"/>
      <c r="HL1" s="124"/>
      <c r="HM1" s="124"/>
      <c r="HN1" s="124"/>
      <c r="HO1" s="124"/>
      <c r="HP1" s="124"/>
      <c r="HQ1" s="124"/>
      <c r="HR1" s="124"/>
      <c r="HS1" s="124"/>
      <c r="HT1" s="124"/>
      <c r="HU1" s="124"/>
      <c r="HV1" s="124"/>
      <c r="HW1" s="124"/>
      <c r="HX1" s="124"/>
      <c r="HY1" s="124"/>
      <c r="HZ1" s="124"/>
      <c r="IA1" s="124"/>
      <c r="IB1" s="124"/>
      <c r="IC1" s="124"/>
      <c r="ID1" s="124"/>
      <c r="IE1" s="124"/>
      <c r="IF1" s="124"/>
      <c r="IG1" s="124"/>
      <c r="IH1" s="124"/>
      <c r="II1" s="124"/>
      <c r="IJ1" s="124"/>
      <c r="IK1" s="124"/>
      <c r="IL1" s="124"/>
      <c r="IM1" s="124"/>
      <c r="IN1" s="124"/>
      <c r="IO1" s="124"/>
      <c r="IP1" s="124"/>
      <c r="IQ1" s="124"/>
      <c r="IR1" s="124"/>
      <c r="IS1" s="124"/>
      <c r="IT1" s="124"/>
      <c r="IU1" s="124"/>
      <c r="IV1" s="124"/>
    </row>
    <row r="2" s="124" customFormat="1" ht="34" customHeight="1" spans="1:9">
      <c r="A2" s="126" t="s">
        <v>878</v>
      </c>
      <c r="B2" s="126"/>
      <c r="C2" s="126"/>
      <c r="D2" s="126"/>
      <c r="E2" s="126"/>
      <c r="F2" s="126"/>
      <c r="G2" s="126"/>
      <c r="H2" s="126"/>
      <c r="I2" s="126"/>
    </row>
    <row r="3" s="124" customFormat="1" ht="16.95" customHeight="1" spans="1:9">
      <c r="A3" s="127" t="s">
        <v>2</v>
      </c>
      <c r="B3" s="127"/>
      <c r="C3" s="127"/>
      <c r="D3" s="127"/>
      <c r="E3" s="127"/>
      <c r="F3" s="127"/>
      <c r="G3" s="127"/>
      <c r="H3" s="127"/>
      <c r="I3" s="127"/>
    </row>
    <row r="4" s="124" customFormat="1" ht="43.5" customHeight="1" spans="1:9">
      <c r="A4" s="128" t="s">
        <v>848</v>
      </c>
      <c r="B4" s="129" t="s">
        <v>733</v>
      </c>
      <c r="C4" s="129" t="s">
        <v>849</v>
      </c>
      <c r="D4" s="129" t="s">
        <v>850</v>
      </c>
      <c r="E4" s="129" t="s">
        <v>851</v>
      </c>
      <c r="F4" s="129" t="s">
        <v>852</v>
      </c>
      <c r="G4" s="129" t="s">
        <v>853</v>
      </c>
      <c r="H4" s="129" t="s">
        <v>854</v>
      </c>
      <c r="I4" s="129" t="s">
        <v>855</v>
      </c>
    </row>
    <row r="5" s="124" customFormat="1" ht="24" customHeight="1" spans="1:9">
      <c r="A5" s="130" t="s">
        <v>856</v>
      </c>
      <c r="B5" s="131">
        <f t="shared" ref="B5:B13" si="0">SUM(C5:I5)</f>
        <v>27894</v>
      </c>
      <c r="C5" s="131">
        <v>0</v>
      </c>
      <c r="D5" s="131">
        <v>7340</v>
      </c>
      <c r="E5" s="131">
        <v>19894</v>
      </c>
      <c r="F5" s="131">
        <v>0</v>
      </c>
      <c r="G5" s="131">
        <v>0</v>
      </c>
      <c r="H5" s="131">
        <v>0</v>
      </c>
      <c r="I5" s="131">
        <v>660</v>
      </c>
    </row>
    <row r="6" s="124" customFormat="1" ht="24" customHeight="1" spans="1:9">
      <c r="A6" s="132" t="s">
        <v>857</v>
      </c>
      <c r="B6" s="131">
        <f t="shared" si="0"/>
        <v>14313</v>
      </c>
      <c r="C6" s="131">
        <v>0</v>
      </c>
      <c r="D6" s="131">
        <v>2133</v>
      </c>
      <c r="E6" s="131">
        <v>11549</v>
      </c>
      <c r="F6" s="131">
        <v>0</v>
      </c>
      <c r="G6" s="131">
        <v>0</v>
      </c>
      <c r="H6" s="131">
        <v>0</v>
      </c>
      <c r="I6" s="131">
        <v>631</v>
      </c>
    </row>
    <row r="7" s="124" customFormat="1" ht="24" customHeight="1" spans="1:9">
      <c r="A7" s="132" t="s">
        <v>858</v>
      </c>
      <c r="B7" s="131">
        <f t="shared" si="0"/>
        <v>12682</v>
      </c>
      <c r="C7" s="131">
        <v>0</v>
      </c>
      <c r="D7" s="131">
        <v>5119</v>
      </c>
      <c r="E7" s="131">
        <v>7563</v>
      </c>
      <c r="F7" s="131">
        <v>0</v>
      </c>
      <c r="G7" s="131">
        <v>0</v>
      </c>
      <c r="H7" s="131">
        <v>0</v>
      </c>
      <c r="I7" s="131">
        <v>0</v>
      </c>
    </row>
    <row r="8" s="124" customFormat="1" ht="24" customHeight="1" spans="1:9">
      <c r="A8" s="132" t="s">
        <v>859</v>
      </c>
      <c r="B8" s="131">
        <f t="shared" si="0"/>
        <v>67</v>
      </c>
      <c r="C8" s="131">
        <v>0</v>
      </c>
      <c r="D8" s="131">
        <v>27</v>
      </c>
      <c r="E8" s="131">
        <v>33</v>
      </c>
      <c r="F8" s="131">
        <v>0</v>
      </c>
      <c r="G8" s="131">
        <v>0</v>
      </c>
      <c r="H8" s="131">
        <v>0</v>
      </c>
      <c r="I8" s="131">
        <v>7</v>
      </c>
    </row>
    <row r="9" s="124" customFormat="1" ht="24" customHeight="1" spans="1:9">
      <c r="A9" s="132" t="s">
        <v>860</v>
      </c>
      <c r="B9" s="131">
        <f t="shared" si="0"/>
        <v>0</v>
      </c>
      <c r="C9" s="131">
        <v>0</v>
      </c>
      <c r="D9" s="131">
        <v>0</v>
      </c>
      <c r="E9" s="131">
        <v>0</v>
      </c>
      <c r="F9" s="131">
        <v>0</v>
      </c>
      <c r="G9" s="131">
        <v>0</v>
      </c>
      <c r="H9" s="131">
        <v>0</v>
      </c>
      <c r="I9" s="131">
        <v>0</v>
      </c>
    </row>
    <row r="10" s="124" customFormat="1" ht="24" customHeight="1" spans="1:9">
      <c r="A10" s="132" t="s">
        <v>861</v>
      </c>
      <c r="B10" s="131">
        <f t="shared" si="0"/>
        <v>647</v>
      </c>
      <c r="C10" s="131">
        <v>0</v>
      </c>
      <c r="D10" s="131">
        <v>9</v>
      </c>
      <c r="E10" s="131">
        <v>636</v>
      </c>
      <c r="F10" s="131">
        <v>0</v>
      </c>
      <c r="G10" s="131">
        <v>0</v>
      </c>
      <c r="H10" s="131">
        <v>0</v>
      </c>
      <c r="I10" s="131">
        <v>2</v>
      </c>
    </row>
    <row r="11" s="124" customFormat="1" ht="24" customHeight="1" spans="1:9">
      <c r="A11" s="132" t="s">
        <v>862</v>
      </c>
      <c r="B11" s="131">
        <f t="shared" si="0"/>
        <v>178</v>
      </c>
      <c r="C11" s="131">
        <v>0</v>
      </c>
      <c r="D11" s="131">
        <v>45</v>
      </c>
      <c r="E11" s="131">
        <v>113</v>
      </c>
      <c r="F11" s="131">
        <v>0</v>
      </c>
      <c r="G11" s="131">
        <v>0</v>
      </c>
      <c r="H11" s="131">
        <v>0</v>
      </c>
      <c r="I11" s="131">
        <v>20</v>
      </c>
    </row>
    <row r="12" s="124" customFormat="1" ht="24" customHeight="1" spans="1:9">
      <c r="A12" s="132" t="s">
        <v>863</v>
      </c>
      <c r="B12" s="131">
        <f t="shared" si="0"/>
        <v>0</v>
      </c>
      <c r="C12" s="131">
        <v>0</v>
      </c>
      <c r="D12" s="131">
        <v>0</v>
      </c>
      <c r="E12" s="131">
        <v>0</v>
      </c>
      <c r="F12" s="131">
        <v>0</v>
      </c>
      <c r="G12" s="131">
        <v>0</v>
      </c>
      <c r="H12" s="131">
        <v>0</v>
      </c>
      <c r="I12" s="131">
        <v>0</v>
      </c>
    </row>
    <row r="13" s="124" customFormat="1" ht="24" customHeight="1" spans="1:9">
      <c r="A13" s="130" t="s">
        <v>864</v>
      </c>
      <c r="B13" s="131">
        <f t="shared" si="0"/>
        <v>17825</v>
      </c>
      <c r="C13" s="131">
        <v>0</v>
      </c>
      <c r="D13" s="131">
        <v>10994</v>
      </c>
      <c r="E13" s="131">
        <v>5301</v>
      </c>
      <c r="F13" s="131">
        <v>0</v>
      </c>
      <c r="G13" s="131">
        <v>0</v>
      </c>
      <c r="H13" s="131">
        <v>0</v>
      </c>
      <c r="I13" s="131">
        <v>1530</v>
      </c>
    </row>
    <row r="14" s="124" customFormat="1" ht="24" customHeight="1" spans="1:9">
      <c r="A14" s="130" t="s">
        <v>865</v>
      </c>
      <c r="B14" s="131">
        <f>B5+B13</f>
        <v>45719</v>
      </c>
      <c r="C14" s="131">
        <v>0</v>
      </c>
      <c r="D14" s="131">
        <v>12785</v>
      </c>
      <c r="E14" s="131">
        <v>2639</v>
      </c>
      <c r="F14" s="131">
        <v>0</v>
      </c>
      <c r="G14" s="131">
        <v>0</v>
      </c>
      <c r="H14" s="131">
        <v>0</v>
      </c>
      <c r="I14" s="131">
        <v>1742</v>
      </c>
    </row>
    <row r="15" s="140" customFormat="1" ht="56" customHeight="1" spans="1:256">
      <c r="A15" s="141" t="s">
        <v>866</v>
      </c>
      <c r="B15" s="141"/>
      <c r="C15" s="141"/>
      <c r="D15" s="141"/>
      <c r="E15" s="141"/>
      <c r="F15" s="141"/>
      <c r="G15" s="141"/>
      <c r="H15" s="141"/>
      <c r="I15" s="141"/>
      <c r="J15" s="124"/>
      <c r="K15" s="124"/>
      <c r="L15" s="124"/>
      <c r="M15" s="124"/>
      <c r="N15" s="124"/>
      <c r="O15" s="124"/>
      <c r="P15" s="124"/>
      <c r="Q15" s="124"/>
      <c r="R15" s="124"/>
      <c r="S15" s="124"/>
      <c r="T15" s="124"/>
      <c r="U15" s="124"/>
      <c r="V15" s="124"/>
      <c r="W15" s="124"/>
      <c r="X15" s="124"/>
      <c r="Y15" s="124"/>
      <c r="Z15" s="124"/>
      <c r="AA15" s="124"/>
      <c r="AB15" s="124"/>
      <c r="AC15" s="124"/>
      <c r="AD15" s="124"/>
      <c r="AE15" s="124"/>
      <c r="AF15" s="124"/>
      <c r="AG15" s="124"/>
      <c r="AH15" s="124"/>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c r="FD15" s="124"/>
      <c r="FE15" s="124"/>
      <c r="FF15" s="124"/>
      <c r="FG15" s="124"/>
      <c r="FH15" s="124"/>
      <c r="FI15" s="124"/>
      <c r="FJ15" s="124"/>
      <c r="FK15" s="124"/>
      <c r="FL15" s="124"/>
      <c r="FM15" s="124"/>
      <c r="FN15" s="124"/>
      <c r="FO15" s="124"/>
      <c r="FP15" s="124"/>
      <c r="FQ15" s="124"/>
      <c r="FR15" s="124"/>
      <c r="FS15" s="124"/>
      <c r="FT15" s="124"/>
      <c r="FU15" s="124"/>
      <c r="FV15" s="124"/>
      <c r="FW15" s="124"/>
      <c r="FX15" s="124"/>
      <c r="FY15" s="124"/>
      <c r="FZ15" s="124"/>
      <c r="GA15" s="124"/>
      <c r="GB15" s="124"/>
      <c r="GC15" s="124"/>
      <c r="GD15" s="124"/>
      <c r="GE15" s="124"/>
      <c r="GF15" s="124"/>
      <c r="GG15" s="124"/>
      <c r="GH15" s="124"/>
      <c r="GI15" s="124"/>
      <c r="GJ15" s="124"/>
      <c r="GK15" s="124"/>
      <c r="GL15" s="124"/>
      <c r="GM15" s="124"/>
      <c r="GN15" s="124"/>
      <c r="GO15" s="124"/>
      <c r="GP15" s="124"/>
      <c r="GQ15" s="124"/>
      <c r="GR15" s="124"/>
      <c r="GS15" s="124"/>
      <c r="GT15" s="124"/>
      <c r="GU15" s="124"/>
      <c r="GV15" s="124"/>
      <c r="GW15" s="124"/>
      <c r="GX15" s="124"/>
      <c r="GY15" s="124"/>
      <c r="GZ15" s="124"/>
      <c r="HA15" s="124"/>
      <c r="HB15" s="124"/>
      <c r="HC15" s="124"/>
      <c r="HD15" s="124"/>
      <c r="HE15" s="124"/>
      <c r="HF15" s="124"/>
      <c r="HG15" s="124"/>
      <c r="HH15" s="124"/>
      <c r="HI15" s="124"/>
      <c r="HJ15" s="124"/>
      <c r="HK15" s="124"/>
      <c r="HL15" s="124"/>
      <c r="HM15" s="124"/>
      <c r="HN15" s="124"/>
      <c r="HO15" s="124"/>
      <c r="HP15" s="124"/>
      <c r="HQ15" s="124"/>
      <c r="HR15" s="124"/>
      <c r="HS15" s="124"/>
      <c r="HT15" s="124"/>
      <c r="HU15" s="124"/>
      <c r="HV15" s="124"/>
      <c r="HW15" s="124"/>
      <c r="HX15" s="124"/>
      <c r="HY15" s="124"/>
      <c r="HZ15" s="124"/>
      <c r="IA15" s="124"/>
      <c r="IB15" s="124"/>
      <c r="IC15" s="124"/>
      <c r="ID15" s="124"/>
      <c r="IE15" s="124"/>
      <c r="IF15" s="124"/>
      <c r="IG15" s="124"/>
      <c r="IH15" s="124"/>
      <c r="II15" s="124"/>
      <c r="IJ15" s="124"/>
      <c r="IK15" s="124"/>
      <c r="IL15" s="124"/>
      <c r="IM15" s="124"/>
      <c r="IN15" s="124"/>
      <c r="IO15" s="124"/>
      <c r="IP15" s="124"/>
      <c r="IQ15" s="124"/>
      <c r="IR15" s="124"/>
      <c r="IS15" s="124"/>
      <c r="IT15" s="124"/>
      <c r="IU15" s="124"/>
      <c r="IV15" s="124"/>
    </row>
    <row r="16" s="140" customFormat="1" customHeight="1" spans="1:256">
      <c r="A16" s="124"/>
      <c r="B16" s="124"/>
      <c r="C16" s="124"/>
      <c r="D16" s="124"/>
      <c r="E16" s="124"/>
      <c r="F16" s="124"/>
      <c r="G16" s="124"/>
      <c r="H16" s="124"/>
      <c r="I16" s="124"/>
      <c r="J16" s="124"/>
      <c r="K16" s="124"/>
      <c r="L16" s="124"/>
      <c r="M16" s="124"/>
      <c r="N16" s="124"/>
      <c r="O16" s="124"/>
      <c r="P16" s="124"/>
      <c r="Q16" s="124"/>
      <c r="R16" s="124"/>
      <c r="S16" s="124"/>
      <c r="T16" s="124"/>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c r="FD16" s="124"/>
      <c r="FE16" s="124"/>
      <c r="FF16" s="124"/>
      <c r="FG16" s="124"/>
      <c r="FH16" s="124"/>
      <c r="FI16" s="124"/>
      <c r="FJ16" s="124"/>
      <c r="FK16" s="124"/>
      <c r="FL16" s="124"/>
      <c r="FM16" s="124"/>
      <c r="FN16" s="124"/>
      <c r="FO16" s="124"/>
      <c r="FP16" s="124"/>
      <c r="FQ16" s="124"/>
      <c r="FR16" s="124"/>
      <c r="FS16" s="124"/>
      <c r="FT16" s="124"/>
      <c r="FU16" s="124"/>
      <c r="FV16" s="124"/>
      <c r="FW16" s="124"/>
      <c r="FX16" s="124"/>
      <c r="FY16" s="124"/>
      <c r="FZ16" s="124"/>
      <c r="GA16" s="124"/>
      <c r="GB16" s="124"/>
      <c r="GC16" s="124"/>
      <c r="GD16" s="124"/>
      <c r="GE16" s="124"/>
      <c r="GF16" s="124"/>
      <c r="GG16" s="124"/>
      <c r="GH16" s="124"/>
      <c r="GI16" s="124"/>
      <c r="GJ16" s="124"/>
      <c r="GK16" s="124"/>
      <c r="GL16" s="124"/>
      <c r="GM16" s="124"/>
      <c r="GN16" s="124"/>
      <c r="GO16" s="124"/>
      <c r="GP16" s="124"/>
      <c r="GQ16" s="124"/>
      <c r="GR16" s="124"/>
      <c r="GS16" s="124"/>
      <c r="GT16" s="124"/>
      <c r="GU16" s="124"/>
      <c r="GV16" s="124"/>
      <c r="GW16" s="124"/>
      <c r="GX16" s="124"/>
      <c r="GY16" s="124"/>
      <c r="GZ16" s="124"/>
      <c r="HA16" s="124"/>
      <c r="HB16" s="124"/>
      <c r="HC16" s="124"/>
      <c r="HD16" s="124"/>
      <c r="HE16" s="124"/>
      <c r="HF16" s="124"/>
      <c r="HG16" s="124"/>
      <c r="HH16" s="124"/>
      <c r="HI16" s="124"/>
      <c r="HJ16" s="124"/>
      <c r="HK16" s="124"/>
      <c r="HL16" s="124"/>
      <c r="HM16" s="124"/>
      <c r="HN16" s="124"/>
      <c r="HO16" s="124"/>
      <c r="HP16" s="124"/>
      <c r="HQ16" s="124"/>
      <c r="HR16" s="124"/>
      <c r="HS16" s="124"/>
      <c r="HT16" s="124"/>
      <c r="HU16" s="124"/>
      <c r="HV16" s="124"/>
      <c r="HW16" s="124"/>
      <c r="HX16" s="124"/>
      <c r="HY16" s="124"/>
      <c r="HZ16" s="124"/>
      <c r="IA16" s="124"/>
      <c r="IB16" s="124"/>
      <c r="IC16" s="124"/>
      <c r="ID16" s="124"/>
      <c r="IE16" s="124"/>
      <c r="IF16" s="124"/>
      <c r="IG16" s="124"/>
      <c r="IH16" s="124"/>
      <c r="II16" s="124"/>
      <c r="IJ16" s="124"/>
      <c r="IK16" s="124"/>
      <c r="IL16" s="124"/>
      <c r="IM16" s="124"/>
      <c r="IN16" s="124"/>
      <c r="IO16" s="124"/>
      <c r="IP16" s="124"/>
      <c r="IQ16" s="124"/>
      <c r="IR16" s="124"/>
      <c r="IS16" s="124"/>
      <c r="IT16" s="124"/>
      <c r="IU16" s="124"/>
      <c r="IV16" s="124"/>
    </row>
    <row r="17" s="140" customFormat="1" customHeight="1" spans="1:256">
      <c r="A17" s="124"/>
      <c r="B17" s="124"/>
      <c r="C17" s="124"/>
      <c r="D17" s="124"/>
      <c r="E17" s="124"/>
      <c r="F17" s="124"/>
      <c r="G17" s="124"/>
      <c r="H17" s="124"/>
      <c r="I17" s="124"/>
      <c r="J17" s="124"/>
      <c r="K17" s="124"/>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c r="FF17" s="124"/>
      <c r="FG17" s="124"/>
      <c r="FH17" s="124"/>
      <c r="FI17" s="124"/>
      <c r="FJ17" s="124"/>
      <c r="FK17" s="124"/>
      <c r="FL17" s="124"/>
      <c r="FM17" s="124"/>
      <c r="FN17" s="124"/>
      <c r="FO17" s="124"/>
      <c r="FP17" s="124"/>
      <c r="FQ17" s="124"/>
      <c r="FR17" s="124"/>
      <c r="FS17" s="124"/>
      <c r="FT17" s="124"/>
      <c r="FU17" s="124"/>
      <c r="FV17" s="124"/>
      <c r="FW17" s="124"/>
      <c r="FX17" s="124"/>
      <c r="FY17" s="124"/>
      <c r="FZ17" s="124"/>
      <c r="GA17" s="124"/>
      <c r="GB17" s="124"/>
      <c r="GC17" s="124"/>
      <c r="GD17" s="124"/>
      <c r="GE17" s="124"/>
      <c r="GF17" s="124"/>
      <c r="GG17" s="124"/>
      <c r="GH17" s="124"/>
      <c r="GI17" s="124"/>
      <c r="GJ17" s="124"/>
      <c r="GK17" s="124"/>
      <c r="GL17" s="124"/>
      <c r="GM17" s="124"/>
      <c r="GN17" s="124"/>
      <c r="GO17" s="124"/>
      <c r="GP17" s="124"/>
      <c r="GQ17" s="124"/>
      <c r="GR17" s="124"/>
      <c r="GS17" s="124"/>
      <c r="GT17" s="124"/>
      <c r="GU17" s="124"/>
      <c r="GV17" s="124"/>
      <c r="GW17" s="124"/>
      <c r="GX17" s="124"/>
      <c r="GY17" s="124"/>
      <c r="GZ17" s="124"/>
      <c r="HA17" s="124"/>
      <c r="HB17" s="124"/>
      <c r="HC17" s="124"/>
      <c r="HD17" s="124"/>
      <c r="HE17" s="124"/>
      <c r="HF17" s="124"/>
      <c r="HG17" s="124"/>
      <c r="HH17" s="124"/>
      <c r="HI17" s="124"/>
      <c r="HJ17" s="124"/>
      <c r="HK17" s="124"/>
      <c r="HL17" s="124"/>
      <c r="HM17" s="124"/>
      <c r="HN17" s="124"/>
      <c r="HO17" s="124"/>
      <c r="HP17" s="124"/>
      <c r="HQ17" s="124"/>
      <c r="HR17" s="124"/>
      <c r="HS17" s="124"/>
      <c r="HT17" s="124"/>
      <c r="HU17" s="124"/>
      <c r="HV17" s="124"/>
      <c r="HW17" s="124"/>
      <c r="HX17" s="124"/>
      <c r="HY17" s="124"/>
      <c r="HZ17" s="124"/>
      <c r="IA17" s="124"/>
      <c r="IB17" s="124"/>
      <c r="IC17" s="124"/>
      <c r="ID17" s="124"/>
      <c r="IE17" s="124"/>
      <c r="IF17" s="124"/>
      <c r="IG17" s="124"/>
      <c r="IH17" s="124"/>
      <c r="II17" s="124"/>
      <c r="IJ17" s="124"/>
      <c r="IK17" s="124"/>
      <c r="IL17" s="124"/>
      <c r="IM17" s="124"/>
      <c r="IN17" s="124"/>
      <c r="IO17" s="124"/>
      <c r="IP17" s="124"/>
      <c r="IQ17" s="124"/>
      <c r="IR17" s="124"/>
      <c r="IS17" s="124"/>
      <c r="IT17" s="124"/>
      <c r="IU17" s="124"/>
      <c r="IV17" s="124"/>
    </row>
    <row r="18" s="140" customFormat="1" customHeight="1" spans="1:256">
      <c r="A18" s="124"/>
      <c r="B18" s="124"/>
      <c r="C18" s="124"/>
      <c r="D18" s="124"/>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c r="EM18" s="124"/>
      <c r="EN18" s="124"/>
      <c r="EO18" s="124"/>
      <c r="EP18" s="124"/>
      <c r="EQ18" s="124"/>
      <c r="ER18" s="124"/>
      <c r="ES18" s="124"/>
      <c r="ET18" s="124"/>
      <c r="EU18" s="124"/>
      <c r="EV18" s="124"/>
      <c r="EW18" s="124"/>
      <c r="EX18" s="124"/>
      <c r="EY18" s="124"/>
      <c r="EZ18" s="124"/>
      <c r="FA18" s="124"/>
      <c r="FB18" s="124"/>
      <c r="FC18" s="124"/>
      <c r="FD18" s="124"/>
      <c r="FE18" s="124"/>
      <c r="FF18" s="124"/>
      <c r="FG18" s="124"/>
      <c r="FH18" s="124"/>
      <c r="FI18" s="124"/>
      <c r="FJ18" s="124"/>
      <c r="FK18" s="124"/>
      <c r="FL18" s="124"/>
      <c r="FM18" s="124"/>
      <c r="FN18" s="124"/>
      <c r="FO18" s="124"/>
      <c r="FP18" s="124"/>
      <c r="FQ18" s="124"/>
      <c r="FR18" s="124"/>
      <c r="FS18" s="124"/>
      <c r="FT18" s="124"/>
      <c r="FU18" s="124"/>
      <c r="FV18" s="124"/>
      <c r="FW18" s="124"/>
      <c r="FX18" s="124"/>
      <c r="FY18" s="124"/>
      <c r="FZ18" s="124"/>
      <c r="GA18" s="124"/>
      <c r="GB18" s="124"/>
      <c r="GC18" s="124"/>
      <c r="GD18" s="124"/>
      <c r="GE18" s="124"/>
      <c r="GF18" s="124"/>
      <c r="GG18" s="124"/>
      <c r="GH18" s="124"/>
      <c r="GI18" s="124"/>
      <c r="GJ18" s="124"/>
      <c r="GK18" s="124"/>
      <c r="GL18" s="124"/>
      <c r="GM18" s="124"/>
      <c r="GN18" s="124"/>
      <c r="GO18" s="124"/>
      <c r="GP18" s="124"/>
      <c r="GQ18" s="124"/>
      <c r="GR18" s="124"/>
      <c r="GS18" s="124"/>
      <c r="GT18" s="124"/>
      <c r="GU18" s="124"/>
      <c r="GV18" s="124"/>
      <c r="GW18" s="124"/>
      <c r="GX18" s="124"/>
      <c r="GY18" s="124"/>
      <c r="GZ18" s="124"/>
      <c r="HA18" s="124"/>
      <c r="HB18" s="124"/>
      <c r="HC18" s="124"/>
      <c r="HD18" s="124"/>
      <c r="HE18" s="124"/>
      <c r="HF18" s="124"/>
      <c r="HG18" s="124"/>
      <c r="HH18" s="124"/>
      <c r="HI18" s="124"/>
      <c r="HJ18" s="124"/>
      <c r="HK18" s="124"/>
      <c r="HL18" s="124"/>
      <c r="HM18" s="124"/>
      <c r="HN18" s="124"/>
      <c r="HO18" s="124"/>
      <c r="HP18" s="124"/>
      <c r="HQ18" s="124"/>
      <c r="HR18" s="124"/>
      <c r="HS18" s="124"/>
      <c r="HT18" s="124"/>
      <c r="HU18" s="124"/>
      <c r="HV18" s="124"/>
      <c r="HW18" s="124"/>
      <c r="HX18" s="124"/>
      <c r="HY18" s="124"/>
      <c r="HZ18" s="124"/>
      <c r="IA18" s="124"/>
      <c r="IB18" s="124"/>
      <c r="IC18" s="124"/>
      <c r="ID18" s="124"/>
      <c r="IE18" s="124"/>
      <c r="IF18" s="124"/>
      <c r="IG18" s="124"/>
      <c r="IH18" s="124"/>
      <c r="II18" s="124"/>
      <c r="IJ18" s="124"/>
      <c r="IK18" s="124"/>
      <c r="IL18" s="124"/>
      <c r="IM18" s="124"/>
      <c r="IN18" s="124"/>
      <c r="IO18" s="124"/>
      <c r="IP18" s="124"/>
      <c r="IQ18" s="124"/>
      <c r="IR18" s="124"/>
      <c r="IS18" s="124"/>
      <c r="IT18" s="124"/>
      <c r="IU18" s="124"/>
      <c r="IV18" s="124"/>
    </row>
    <row r="19" s="140" customFormat="1" customHeight="1" spans="1:256">
      <c r="A19" s="124"/>
      <c r="B19" s="124"/>
      <c r="C19" s="124"/>
      <c r="D19" s="124"/>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D19" s="124"/>
      <c r="CE19" s="124"/>
      <c r="CF19" s="124"/>
      <c r="CG19" s="124"/>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c r="DU19" s="124"/>
      <c r="DV19" s="124"/>
      <c r="DW19" s="124"/>
      <c r="DX19" s="124"/>
      <c r="DY19" s="124"/>
      <c r="DZ19" s="124"/>
      <c r="EA19" s="124"/>
      <c r="EB19" s="124"/>
      <c r="EC19" s="124"/>
      <c r="ED19" s="124"/>
      <c r="EE19" s="124"/>
      <c r="EF19" s="124"/>
      <c r="EG19" s="124"/>
      <c r="EH19" s="124"/>
      <c r="EI19" s="124"/>
      <c r="EJ19" s="124"/>
      <c r="EK19" s="124"/>
      <c r="EL19" s="124"/>
      <c r="EM19" s="124"/>
      <c r="EN19" s="124"/>
      <c r="EO19" s="124"/>
      <c r="EP19" s="124"/>
      <c r="EQ19" s="124"/>
      <c r="ER19" s="124"/>
      <c r="ES19" s="124"/>
      <c r="ET19" s="124"/>
      <c r="EU19" s="124"/>
      <c r="EV19" s="124"/>
      <c r="EW19" s="124"/>
      <c r="EX19" s="124"/>
      <c r="EY19" s="124"/>
      <c r="EZ19" s="124"/>
      <c r="FA19" s="124"/>
      <c r="FB19" s="124"/>
      <c r="FC19" s="124"/>
      <c r="FD19" s="124"/>
      <c r="FE19" s="124"/>
      <c r="FF19" s="124"/>
      <c r="FG19" s="124"/>
      <c r="FH19" s="124"/>
      <c r="FI19" s="124"/>
      <c r="FJ19" s="124"/>
      <c r="FK19" s="124"/>
      <c r="FL19" s="124"/>
      <c r="FM19" s="124"/>
      <c r="FN19" s="124"/>
      <c r="FO19" s="124"/>
      <c r="FP19" s="124"/>
      <c r="FQ19" s="124"/>
      <c r="FR19" s="124"/>
      <c r="FS19" s="124"/>
      <c r="FT19" s="124"/>
      <c r="FU19" s="124"/>
      <c r="FV19" s="124"/>
      <c r="FW19" s="124"/>
      <c r="FX19" s="124"/>
      <c r="FY19" s="124"/>
      <c r="FZ19" s="124"/>
      <c r="GA19" s="124"/>
      <c r="GB19" s="124"/>
      <c r="GC19" s="124"/>
      <c r="GD19" s="124"/>
      <c r="GE19" s="124"/>
      <c r="GF19" s="124"/>
      <c r="GG19" s="124"/>
      <c r="GH19" s="124"/>
      <c r="GI19" s="124"/>
      <c r="GJ19" s="124"/>
      <c r="GK19" s="124"/>
      <c r="GL19" s="124"/>
      <c r="GM19" s="124"/>
      <c r="GN19" s="124"/>
      <c r="GO19" s="124"/>
      <c r="GP19" s="124"/>
      <c r="GQ19" s="124"/>
      <c r="GR19" s="124"/>
      <c r="GS19" s="124"/>
      <c r="GT19" s="124"/>
      <c r="GU19" s="124"/>
      <c r="GV19" s="124"/>
      <c r="GW19" s="124"/>
      <c r="GX19" s="124"/>
      <c r="GY19" s="124"/>
      <c r="GZ19" s="124"/>
      <c r="HA19" s="124"/>
      <c r="HB19" s="124"/>
      <c r="HC19" s="124"/>
      <c r="HD19" s="124"/>
      <c r="HE19" s="124"/>
      <c r="HF19" s="124"/>
      <c r="HG19" s="124"/>
      <c r="HH19" s="124"/>
      <c r="HI19" s="124"/>
      <c r="HJ19" s="124"/>
      <c r="HK19" s="124"/>
      <c r="HL19" s="124"/>
      <c r="HM19" s="124"/>
      <c r="HN19" s="124"/>
      <c r="HO19" s="124"/>
      <c r="HP19" s="124"/>
      <c r="HQ19" s="124"/>
      <c r="HR19" s="124"/>
      <c r="HS19" s="124"/>
      <c r="HT19" s="124"/>
      <c r="HU19" s="124"/>
      <c r="HV19" s="124"/>
      <c r="HW19" s="124"/>
      <c r="HX19" s="124"/>
      <c r="HY19" s="124"/>
      <c r="HZ19" s="124"/>
      <c r="IA19" s="124"/>
      <c r="IB19" s="124"/>
      <c r="IC19" s="124"/>
      <c r="ID19" s="124"/>
      <c r="IE19" s="124"/>
      <c r="IF19" s="124"/>
      <c r="IG19" s="124"/>
      <c r="IH19" s="124"/>
      <c r="II19" s="124"/>
      <c r="IJ19" s="124"/>
      <c r="IK19" s="124"/>
      <c r="IL19" s="124"/>
      <c r="IM19" s="124"/>
      <c r="IN19" s="124"/>
      <c r="IO19" s="124"/>
      <c r="IP19" s="124"/>
      <c r="IQ19" s="124"/>
      <c r="IR19" s="124"/>
      <c r="IS19" s="124"/>
      <c r="IT19" s="124"/>
      <c r="IU19" s="124"/>
      <c r="IV19" s="124"/>
    </row>
    <row r="20" s="140" customFormat="1" customHeight="1" spans="1:256">
      <c r="A20" s="124"/>
      <c r="B20" s="124"/>
      <c r="C20" s="124"/>
      <c r="D20" s="124"/>
      <c r="E20" s="124"/>
      <c r="F20" s="124"/>
      <c r="G20" s="124"/>
      <c r="H20" s="124"/>
      <c r="I20" s="124"/>
      <c r="J20" s="124"/>
      <c r="K20" s="124"/>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D20" s="124"/>
      <c r="CE20" s="124"/>
      <c r="CF20" s="124"/>
      <c r="CG20" s="124"/>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c r="DU20" s="124"/>
      <c r="DV20" s="124"/>
      <c r="DW20" s="124"/>
      <c r="DX20" s="124"/>
      <c r="DY20" s="124"/>
      <c r="DZ20" s="124"/>
      <c r="EA20" s="124"/>
      <c r="EB20" s="124"/>
      <c r="EC20" s="124"/>
      <c r="ED20" s="124"/>
      <c r="EE20" s="124"/>
      <c r="EF20" s="124"/>
      <c r="EG20" s="124"/>
      <c r="EH20" s="124"/>
      <c r="EI20" s="124"/>
      <c r="EJ20" s="124"/>
      <c r="EK20" s="124"/>
      <c r="EL20" s="124"/>
      <c r="EM20" s="124"/>
      <c r="EN20" s="124"/>
      <c r="EO20" s="124"/>
      <c r="EP20" s="124"/>
      <c r="EQ20" s="124"/>
      <c r="ER20" s="124"/>
      <c r="ES20" s="124"/>
      <c r="ET20" s="124"/>
      <c r="EU20" s="124"/>
      <c r="EV20" s="124"/>
      <c r="EW20" s="124"/>
      <c r="EX20" s="124"/>
      <c r="EY20" s="124"/>
      <c r="EZ20" s="124"/>
      <c r="FA20" s="124"/>
      <c r="FB20" s="124"/>
      <c r="FC20" s="124"/>
      <c r="FD20" s="124"/>
      <c r="FE20" s="124"/>
      <c r="FF20" s="124"/>
      <c r="FG20" s="124"/>
      <c r="FH20" s="124"/>
      <c r="FI20" s="124"/>
      <c r="FJ20" s="124"/>
      <c r="FK20" s="124"/>
      <c r="FL20" s="124"/>
      <c r="FM20" s="124"/>
      <c r="FN20" s="124"/>
      <c r="FO20" s="124"/>
      <c r="FP20" s="124"/>
      <c r="FQ20" s="124"/>
      <c r="FR20" s="124"/>
      <c r="FS20" s="124"/>
      <c r="FT20" s="124"/>
      <c r="FU20" s="124"/>
      <c r="FV20" s="124"/>
      <c r="FW20" s="124"/>
      <c r="FX20" s="124"/>
      <c r="FY20" s="124"/>
      <c r="FZ20" s="124"/>
      <c r="GA20" s="124"/>
      <c r="GB20" s="124"/>
      <c r="GC20" s="124"/>
      <c r="GD20" s="124"/>
      <c r="GE20" s="124"/>
      <c r="GF20" s="124"/>
      <c r="GG20" s="124"/>
      <c r="GH20" s="124"/>
      <c r="GI20" s="124"/>
      <c r="GJ20" s="124"/>
      <c r="GK20" s="124"/>
      <c r="GL20" s="124"/>
      <c r="GM20" s="124"/>
      <c r="GN20" s="124"/>
      <c r="GO20" s="124"/>
      <c r="GP20" s="124"/>
      <c r="GQ20" s="124"/>
      <c r="GR20" s="124"/>
      <c r="GS20" s="124"/>
      <c r="GT20" s="124"/>
      <c r="GU20" s="124"/>
      <c r="GV20" s="124"/>
      <c r="GW20" s="124"/>
      <c r="GX20" s="124"/>
      <c r="GY20" s="124"/>
      <c r="GZ20" s="124"/>
      <c r="HA20" s="124"/>
      <c r="HB20" s="124"/>
      <c r="HC20" s="124"/>
      <c r="HD20" s="124"/>
      <c r="HE20" s="124"/>
      <c r="HF20" s="124"/>
      <c r="HG20" s="124"/>
      <c r="HH20" s="124"/>
      <c r="HI20" s="124"/>
      <c r="HJ20" s="124"/>
      <c r="HK20" s="124"/>
      <c r="HL20" s="124"/>
      <c r="HM20" s="124"/>
      <c r="HN20" s="124"/>
      <c r="HO20" s="124"/>
      <c r="HP20" s="124"/>
      <c r="HQ20" s="124"/>
      <c r="HR20" s="124"/>
      <c r="HS20" s="124"/>
      <c r="HT20" s="124"/>
      <c r="HU20" s="124"/>
      <c r="HV20" s="124"/>
      <c r="HW20" s="124"/>
      <c r="HX20" s="124"/>
      <c r="HY20" s="124"/>
      <c r="HZ20" s="124"/>
      <c r="IA20" s="124"/>
      <c r="IB20" s="124"/>
      <c r="IC20" s="124"/>
      <c r="ID20" s="124"/>
      <c r="IE20" s="124"/>
      <c r="IF20" s="124"/>
      <c r="IG20" s="124"/>
      <c r="IH20" s="124"/>
      <c r="II20" s="124"/>
      <c r="IJ20" s="124"/>
      <c r="IK20" s="124"/>
      <c r="IL20" s="124"/>
      <c r="IM20" s="124"/>
      <c r="IN20" s="124"/>
      <c r="IO20" s="124"/>
      <c r="IP20" s="124"/>
      <c r="IQ20" s="124"/>
      <c r="IR20" s="124"/>
      <c r="IS20" s="124"/>
      <c r="IT20" s="124"/>
      <c r="IU20" s="124"/>
      <c r="IV20" s="124"/>
    </row>
    <row r="21" s="140" customFormat="1" customHeight="1" spans="1:256">
      <c r="A21" s="124"/>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D21" s="124"/>
      <c r="CE21" s="124"/>
      <c r="CF21" s="124"/>
      <c r="CG21" s="124"/>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c r="DU21" s="124"/>
      <c r="DV21" s="124"/>
      <c r="DW21" s="124"/>
      <c r="DX21" s="124"/>
      <c r="DY21" s="124"/>
      <c r="DZ21" s="124"/>
      <c r="EA21" s="124"/>
      <c r="EB21" s="124"/>
      <c r="EC21" s="124"/>
      <c r="ED21" s="124"/>
      <c r="EE21" s="124"/>
      <c r="EF21" s="124"/>
      <c r="EG21" s="124"/>
      <c r="EH21" s="124"/>
      <c r="EI21" s="124"/>
      <c r="EJ21" s="124"/>
      <c r="EK21" s="124"/>
      <c r="EL21" s="124"/>
      <c r="EM21" s="124"/>
      <c r="EN21" s="124"/>
      <c r="EO21" s="124"/>
      <c r="EP21" s="124"/>
      <c r="EQ21" s="124"/>
      <c r="ER21" s="124"/>
      <c r="ES21" s="124"/>
      <c r="ET21" s="124"/>
      <c r="EU21" s="124"/>
      <c r="EV21" s="124"/>
      <c r="EW21" s="124"/>
      <c r="EX21" s="124"/>
      <c r="EY21" s="124"/>
      <c r="EZ21" s="124"/>
      <c r="FA21" s="124"/>
      <c r="FB21" s="124"/>
      <c r="FC21" s="124"/>
      <c r="FD21" s="124"/>
      <c r="FE21" s="124"/>
      <c r="FF21" s="124"/>
      <c r="FG21" s="124"/>
      <c r="FH21" s="124"/>
      <c r="FI21" s="124"/>
      <c r="FJ21" s="124"/>
      <c r="FK21" s="124"/>
      <c r="FL21" s="124"/>
      <c r="FM21" s="124"/>
      <c r="FN21" s="124"/>
      <c r="FO21" s="124"/>
      <c r="FP21" s="124"/>
      <c r="FQ21" s="124"/>
      <c r="FR21" s="124"/>
      <c r="FS21" s="124"/>
      <c r="FT21" s="124"/>
      <c r="FU21" s="124"/>
      <c r="FV21" s="124"/>
      <c r="FW21" s="124"/>
      <c r="FX21" s="124"/>
      <c r="FY21" s="124"/>
      <c r="FZ21" s="124"/>
      <c r="GA21" s="124"/>
      <c r="GB21" s="124"/>
      <c r="GC21" s="124"/>
      <c r="GD21" s="124"/>
      <c r="GE21" s="124"/>
      <c r="GF21" s="124"/>
      <c r="GG21" s="124"/>
      <c r="GH21" s="124"/>
      <c r="GI21" s="124"/>
      <c r="GJ21" s="124"/>
      <c r="GK21" s="124"/>
      <c r="GL21" s="124"/>
      <c r="GM21" s="124"/>
      <c r="GN21" s="124"/>
      <c r="GO21" s="124"/>
      <c r="GP21" s="124"/>
      <c r="GQ21" s="124"/>
      <c r="GR21" s="124"/>
      <c r="GS21" s="124"/>
      <c r="GT21" s="124"/>
      <c r="GU21" s="124"/>
      <c r="GV21" s="124"/>
      <c r="GW21" s="124"/>
      <c r="GX21" s="124"/>
      <c r="GY21" s="124"/>
      <c r="GZ21" s="124"/>
      <c r="HA21" s="124"/>
      <c r="HB21" s="124"/>
      <c r="HC21" s="124"/>
      <c r="HD21" s="124"/>
      <c r="HE21" s="124"/>
      <c r="HF21" s="124"/>
      <c r="HG21" s="124"/>
      <c r="HH21" s="124"/>
      <c r="HI21" s="124"/>
      <c r="HJ21" s="124"/>
      <c r="HK21" s="124"/>
      <c r="HL21" s="124"/>
      <c r="HM21" s="124"/>
      <c r="HN21" s="124"/>
      <c r="HO21" s="124"/>
      <c r="HP21" s="124"/>
      <c r="HQ21" s="124"/>
      <c r="HR21" s="124"/>
      <c r="HS21" s="124"/>
      <c r="HT21" s="124"/>
      <c r="HU21" s="124"/>
      <c r="HV21" s="124"/>
      <c r="HW21" s="124"/>
      <c r="HX21" s="124"/>
      <c r="HY21" s="124"/>
      <c r="HZ21" s="124"/>
      <c r="IA21" s="124"/>
      <c r="IB21" s="124"/>
      <c r="IC21" s="124"/>
      <c r="ID21" s="124"/>
      <c r="IE21" s="124"/>
      <c r="IF21" s="124"/>
      <c r="IG21" s="124"/>
      <c r="IH21" s="124"/>
      <c r="II21" s="124"/>
      <c r="IJ21" s="124"/>
      <c r="IK21" s="124"/>
      <c r="IL21" s="124"/>
      <c r="IM21" s="124"/>
      <c r="IN21" s="124"/>
      <c r="IO21" s="124"/>
      <c r="IP21" s="124"/>
      <c r="IQ21" s="124"/>
      <c r="IR21" s="124"/>
      <c r="IS21" s="124"/>
      <c r="IT21" s="124"/>
      <c r="IU21" s="124"/>
      <c r="IV21" s="124"/>
    </row>
    <row r="22" s="140" customFormat="1" customHeight="1" spans="1:256">
      <c r="A22" s="124"/>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c r="DL22" s="124"/>
      <c r="DM22" s="124"/>
      <c r="DN22" s="124"/>
      <c r="DO22" s="124"/>
      <c r="DP22" s="124"/>
      <c r="DQ22" s="124"/>
      <c r="DR22" s="124"/>
      <c r="DS22" s="124"/>
      <c r="DT22" s="124"/>
      <c r="DU22" s="124"/>
      <c r="DV22" s="124"/>
      <c r="DW22" s="124"/>
      <c r="DX22" s="124"/>
      <c r="DY22" s="124"/>
      <c r="DZ22" s="124"/>
      <c r="EA22" s="124"/>
      <c r="EB22" s="124"/>
      <c r="EC22" s="124"/>
      <c r="ED22" s="124"/>
      <c r="EE22" s="124"/>
      <c r="EF22" s="124"/>
      <c r="EG22" s="124"/>
      <c r="EH22" s="124"/>
      <c r="EI22" s="124"/>
      <c r="EJ22" s="124"/>
      <c r="EK22" s="124"/>
      <c r="EL22" s="124"/>
      <c r="EM22" s="124"/>
      <c r="EN22" s="124"/>
      <c r="EO22" s="124"/>
      <c r="EP22" s="124"/>
      <c r="EQ22" s="124"/>
      <c r="ER22" s="124"/>
      <c r="ES22" s="124"/>
      <c r="ET22" s="124"/>
      <c r="EU22" s="124"/>
      <c r="EV22" s="124"/>
      <c r="EW22" s="124"/>
      <c r="EX22" s="124"/>
      <c r="EY22" s="124"/>
      <c r="EZ22" s="124"/>
      <c r="FA22" s="124"/>
      <c r="FB22" s="124"/>
      <c r="FC22" s="124"/>
      <c r="FD22" s="124"/>
      <c r="FE22" s="124"/>
      <c r="FF22" s="124"/>
      <c r="FG22" s="124"/>
      <c r="FH22" s="124"/>
      <c r="FI22" s="124"/>
      <c r="FJ22" s="124"/>
      <c r="FK22" s="124"/>
      <c r="FL22" s="124"/>
      <c r="FM22" s="124"/>
      <c r="FN22" s="124"/>
      <c r="FO22" s="124"/>
      <c r="FP22" s="124"/>
      <c r="FQ22" s="124"/>
      <c r="FR22" s="124"/>
      <c r="FS22" s="124"/>
      <c r="FT22" s="124"/>
      <c r="FU22" s="124"/>
      <c r="FV22" s="124"/>
      <c r="FW22" s="124"/>
      <c r="FX22" s="124"/>
      <c r="FY22" s="124"/>
      <c r="FZ22" s="124"/>
      <c r="GA22" s="124"/>
      <c r="GB22" s="124"/>
      <c r="GC22" s="124"/>
      <c r="GD22" s="124"/>
      <c r="GE22" s="124"/>
      <c r="GF22" s="124"/>
      <c r="GG22" s="124"/>
      <c r="GH22" s="124"/>
      <c r="GI22" s="124"/>
      <c r="GJ22" s="124"/>
      <c r="GK22" s="124"/>
      <c r="GL22" s="124"/>
      <c r="GM22" s="124"/>
      <c r="GN22" s="124"/>
      <c r="GO22" s="124"/>
      <c r="GP22" s="124"/>
      <c r="GQ22" s="124"/>
      <c r="GR22" s="124"/>
      <c r="GS22" s="124"/>
      <c r="GT22" s="124"/>
      <c r="GU22" s="124"/>
      <c r="GV22" s="124"/>
      <c r="GW22" s="124"/>
      <c r="GX22" s="124"/>
      <c r="GY22" s="124"/>
      <c r="GZ22" s="124"/>
      <c r="HA22" s="124"/>
      <c r="HB22" s="124"/>
      <c r="HC22" s="124"/>
      <c r="HD22" s="124"/>
      <c r="HE22" s="124"/>
      <c r="HF22" s="124"/>
      <c r="HG22" s="124"/>
      <c r="HH22" s="124"/>
      <c r="HI22" s="124"/>
      <c r="HJ22" s="124"/>
      <c r="HK22" s="124"/>
      <c r="HL22" s="124"/>
      <c r="HM22" s="124"/>
      <c r="HN22" s="124"/>
      <c r="HO22" s="124"/>
      <c r="HP22" s="124"/>
      <c r="HQ22" s="124"/>
      <c r="HR22" s="124"/>
      <c r="HS22" s="124"/>
      <c r="HT22" s="124"/>
      <c r="HU22" s="124"/>
      <c r="HV22" s="124"/>
      <c r="HW22" s="124"/>
      <c r="HX22" s="124"/>
      <c r="HY22" s="124"/>
      <c r="HZ22" s="124"/>
      <c r="IA22" s="124"/>
      <c r="IB22" s="124"/>
      <c r="IC22" s="124"/>
      <c r="ID22" s="124"/>
      <c r="IE22" s="124"/>
      <c r="IF22" s="124"/>
      <c r="IG22" s="124"/>
      <c r="IH22" s="124"/>
      <c r="II22" s="124"/>
      <c r="IJ22" s="124"/>
      <c r="IK22" s="124"/>
      <c r="IL22" s="124"/>
      <c r="IM22" s="124"/>
      <c r="IN22" s="124"/>
      <c r="IO22" s="124"/>
      <c r="IP22" s="124"/>
      <c r="IQ22" s="124"/>
      <c r="IR22" s="124"/>
      <c r="IS22" s="124"/>
      <c r="IT22" s="124"/>
      <c r="IU22" s="124"/>
      <c r="IV22" s="124"/>
    </row>
    <row r="23" s="140" customFormat="1" customHeight="1" spans="1:256">
      <c r="A23" s="124"/>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c r="BQ23" s="124"/>
      <c r="BR23" s="124"/>
      <c r="BS23" s="124"/>
      <c r="BT23" s="124"/>
      <c r="BU23" s="124"/>
      <c r="BV23" s="124"/>
      <c r="BW23" s="124"/>
      <c r="BX23" s="124"/>
      <c r="BY23" s="124"/>
      <c r="BZ23" s="124"/>
      <c r="CA23" s="124"/>
      <c r="CB23" s="124"/>
      <c r="CC23" s="124"/>
      <c r="CD23" s="124"/>
      <c r="CE23" s="124"/>
      <c r="CF23" s="124"/>
      <c r="CG23" s="124"/>
      <c r="CH23" s="124"/>
      <c r="CI23" s="124"/>
      <c r="CJ23" s="124"/>
      <c r="CK23" s="124"/>
      <c r="CL23" s="124"/>
      <c r="CM23" s="124"/>
      <c r="CN23" s="124"/>
      <c r="CO23" s="124"/>
      <c r="CP23" s="124"/>
      <c r="CQ23" s="124"/>
      <c r="CR23" s="124"/>
      <c r="CS23" s="124"/>
      <c r="CT23" s="124"/>
      <c r="CU23" s="124"/>
      <c r="CV23" s="124"/>
      <c r="CW23" s="124"/>
      <c r="CX23" s="124"/>
      <c r="CY23" s="124"/>
      <c r="CZ23" s="124"/>
      <c r="DA23" s="124"/>
      <c r="DB23" s="124"/>
      <c r="DC23" s="124"/>
      <c r="DD23" s="124"/>
      <c r="DE23" s="124"/>
      <c r="DF23" s="124"/>
      <c r="DG23" s="124"/>
      <c r="DH23" s="124"/>
      <c r="DI23" s="124"/>
      <c r="DJ23" s="124"/>
      <c r="DK23" s="124"/>
      <c r="DL23" s="124"/>
      <c r="DM23" s="124"/>
      <c r="DN23" s="124"/>
      <c r="DO23" s="124"/>
      <c r="DP23" s="124"/>
      <c r="DQ23" s="124"/>
      <c r="DR23" s="124"/>
      <c r="DS23" s="124"/>
      <c r="DT23" s="124"/>
      <c r="DU23" s="124"/>
      <c r="DV23" s="124"/>
      <c r="DW23" s="124"/>
      <c r="DX23" s="124"/>
      <c r="DY23" s="124"/>
      <c r="DZ23" s="124"/>
      <c r="EA23" s="124"/>
      <c r="EB23" s="124"/>
      <c r="EC23" s="124"/>
      <c r="ED23" s="124"/>
      <c r="EE23" s="124"/>
      <c r="EF23" s="124"/>
      <c r="EG23" s="124"/>
      <c r="EH23" s="124"/>
      <c r="EI23" s="124"/>
      <c r="EJ23" s="124"/>
      <c r="EK23" s="124"/>
      <c r="EL23" s="124"/>
      <c r="EM23" s="124"/>
      <c r="EN23" s="124"/>
      <c r="EO23" s="124"/>
      <c r="EP23" s="124"/>
      <c r="EQ23" s="124"/>
      <c r="ER23" s="124"/>
      <c r="ES23" s="124"/>
      <c r="ET23" s="124"/>
      <c r="EU23" s="124"/>
      <c r="EV23" s="124"/>
      <c r="EW23" s="124"/>
      <c r="EX23" s="124"/>
      <c r="EY23" s="124"/>
      <c r="EZ23" s="124"/>
      <c r="FA23" s="124"/>
      <c r="FB23" s="124"/>
      <c r="FC23" s="124"/>
      <c r="FD23" s="124"/>
      <c r="FE23" s="124"/>
      <c r="FF23" s="124"/>
      <c r="FG23" s="124"/>
      <c r="FH23" s="124"/>
      <c r="FI23" s="124"/>
      <c r="FJ23" s="124"/>
      <c r="FK23" s="124"/>
      <c r="FL23" s="124"/>
      <c r="FM23" s="124"/>
      <c r="FN23" s="124"/>
      <c r="FO23" s="124"/>
      <c r="FP23" s="124"/>
      <c r="FQ23" s="124"/>
      <c r="FR23" s="124"/>
      <c r="FS23" s="124"/>
      <c r="FT23" s="124"/>
      <c r="FU23" s="124"/>
      <c r="FV23" s="124"/>
      <c r="FW23" s="124"/>
      <c r="FX23" s="124"/>
      <c r="FY23" s="124"/>
      <c r="FZ23" s="124"/>
      <c r="GA23" s="124"/>
      <c r="GB23" s="124"/>
      <c r="GC23" s="124"/>
      <c r="GD23" s="124"/>
      <c r="GE23" s="124"/>
      <c r="GF23" s="124"/>
      <c r="GG23" s="124"/>
      <c r="GH23" s="124"/>
      <c r="GI23" s="124"/>
      <c r="GJ23" s="124"/>
      <c r="GK23" s="124"/>
      <c r="GL23" s="124"/>
      <c r="GM23" s="124"/>
      <c r="GN23" s="124"/>
      <c r="GO23" s="124"/>
      <c r="GP23" s="124"/>
      <c r="GQ23" s="124"/>
      <c r="GR23" s="124"/>
      <c r="GS23" s="124"/>
      <c r="GT23" s="124"/>
      <c r="GU23" s="124"/>
      <c r="GV23" s="124"/>
      <c r="GW23" s="124"/>
      <c r="GX23" s="124"/>
      <c r="GY23" s="124"/>
      <c r="GZ23" s="124"/>
      <c r="HA23" s="124"/>
      <c r="HB23" s="124"/>
      <c r="HC23" s="124"/>
      <c r="HD23" s="124"/>
      <c r="HE23" s="124"/>
      <c r="HF23" s="124"/>
      <c r="HG23" s="124"/>
      <c r="HH23" s="124"/>
      <c r="HI23" s="124"/>
      <c r="HJ23" s="124"/>
      <c r="HK23" s="124"/>
      <c r="HL23" s="124"/>
      <c r="HM23" s="124"/>
      <c r="HN23" s="124"/>
      <c r="HO23" s="124"/>
      <c r="HP23" s="124"/>
      <c r="HQ23" s="124"/>
      <c r="HR23" s="124"/>
      <c r="HS23" s="124"/>
      <c r="HT23" s="124"/>
      <c r="HU23" s="124"/>
      <c r="HV23" s="124"/>
      <c r="HW23" s="124"/>
      <c r="HX23" s="124"/>
      <c r="HY23" s="124"/>
      <c r="HZ23" s="124"/>
      <c r="IA23" s="124"/>
      <c r="IB23" s="124"/>
      <c r="IC23" s="124"/>
      <c r="ID23" s="124"/>
      <c r="IE23" s="124"/>
      <c r="IF23" s="124"/>
      <c r="IG23" s="124"/>
      <c r="IH23" s="124"/>
      <c r="II23" s="124"/>
      <c r="IJ23" s="124"/>
      <c r="IK23" s="124"/>
      <c r="IL23" s="124"/>
      <c r="IM23" s="124"/>
      <c r="IN23" s="124"/>
      <c r="IO23" s="124"/>
      <c r="IP23" s="124"/>
      <c r="IQ23" s="124"/>
      <c r="IR23" s="124"/>
      <c r="IS23" s="124"/>
      <c r="IT23" s="124"/>
      <c r="IU23" s="124"/>
      <c r="IV23" s="124"/>
    </row>
    <row r="24" s="140" customFormat="1" customHeight="1" spans="1:256">
      <c r="A24" s="124"/>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4"/>
      <c r="BM24" s="124"/>
      <c r="BN24" s="124"/>
      <c r="BO24" s="124"/>
      <c r="BP24" s="124"/>
      <c r="BQ24" s="124"/>
      <c r="BR24" s="124"/>
      <c r="BS24" s="124"/>
      <c r="BT24" s="124"/>
      <c r="BU24" s="124"/>
      <c r="BV24" s="124"/>
      <c r="BW24" s="124"/>
      <c r="BX24" s="124"/>
      <c r="BY24" s="124"/>
      <c r="BZ24" s="124"/>
      <c r="CA24" s="124"/>
      <c r="CB24" s="124"/>
      <c r="CC24" s="124"/>
      <c r="CD24" s="124"/>
      <c r="CE24" s="124"/>
      <c r="CF24" s="124"/>
      <c r="CG24" s="124"/>
      <c r="CH24" s="124"/>
      <c r="CI24" s="124"/>
      <c r="CJ24" s="124"/>
      <c r="CK24" s="124"/>
      <c r="CL24" s="124"/>
      <c r="CM24" s="124"/>
      <c r="CN24" s="124"/>
      <c r="CO24" s="124"/>
      <c r="CP24" s="124"/>
      <c r="CQ24" s="124"/>
      <c r="CR24" s="124"/>
      <c r="CS24" s="124"/>
      <c r="CT24" s="124"/>
      <c r="CU24" s="124"/>
      <c r="CV24" s="124"/>
      <c r="CW24" s="124"/>
      <c r="CX24" s="124"/>
      <c r="CY24" s="124"/>
      <c r="CZ24" s="124"/>
      <c r="DA24" s="124"/>
      <c r="DB24" s="124"/>
      <c r="DC24" s="124"/>
      <c r="DD24" s="124"/>
      <c r="DE24" s="124"/>
      <c r="DF24" s="124"/>
      <c r="DG24" s="124"/>
      <c r="DH24" s="124"/>
      <c r="DI24" s="124"/>
      <c r="DJ24" s="124"/>
      <c r="DK24" s="124"/>
      <c r="DL24" s="124"/>
      <c r="DM24" s="124"/>
      <c r="DN24" s="124"/>
      <c r="DO24" s="124"/>
      <c r="DP24" s="124"/>
      <c r="DQ24" s="124"/>
      <c r="DR24" s="124"/>
      <c r="DS24" s="124"/>
      <c r="DT24" s="124"/>
      <c r="DU24" s="124"/>
      <c r="DV24" s="124"/>
      <c r="DW24" s="124"/>
      <c r="DX24" s="124"/>
      <c r="DY24" s="124"/>
      <c r="DZ24" s="124"/>
      <c r="EA24" s="124"/>
      <c r="EB24" s="124"/>
      <c r="EC24" s="124"/>
      <c r="ED24" s="124"/>
      <c r="EE24" s="124"/>
      <c r="EF24" s="124"/>
      <c r="EG24" s="124"/>
      <c r="EH24" s="124"/>
      <c r="EI24" s="124"/>
      <c r="EJ24" s="124"/>
      <c r="EK24" s="124"/>
      <c r="EL24" s="124"/>
      <c r="EM24" s="124"/>
      <c r="EN24" s="124"/>
      <c r="EO24" s="124"/>
      <c r="EP24" s="124"/>
      <c r="EQ24" s="124"/>
      <c r="ER24" s="124"/>
      <c r="ES24" s="124"/>
      <c r="ET24" s="124"/>
      <c r="EU24" s="124"/>
      <c r="EV24" s="124"/>
      <c r="EW24" s="124"/>
      <c r="EX24" s="124"/>
      <c r="EY24" s="124"/>
      <c r="EZ24" s="124"/>
      <c r="FA24" s="124"/>
      <c r="FB24" s="124"/>
      <c r="FC24" s="124"/>
      <c r="FD24" s="124"/>
      <c r="FE24" s="124"/>
      <c r="FF24" s="124"/>
      <c r="FG24" s="124"/>
      <c r="FH24" s="124"/>
      <c r="FI24" s="124"/>
      <c r="FJ24" s="124"/>
      <c r="FK24" s="124"/>
      <c r="FL24" s="124"/>
      <c r="FM24" s="124"/>
      <c r="FN24" s="124"/>
      <c r="FO24" s="124"/>
      <c r="FP24" s="124"/>
      <c r="FQ24" s="124"/>
      <c r="FR24" s="124"/>
      <c r="FS24" s="124"/>
      <c r="FT24" s="124"/>
      <c r="FU24" s="124"/>
      <c r="FV24" s="124"/>
      <c r="FW24" s="124"/>
      <c r="FX24" s="124"/>
      <c r="FY24" s="124"/>
      <c r="FZ24" s="124"/>
      <c r="GA24" s="124"/>
      <c r="GB24" s="124"/>
      <c r="GC24" s="124"/>
      <c r="GD24" s="124"/>
      <c r="GE24" s="124"/>
      <c r="GF24" s="124"/>
      <c r="GG24" s="124"/>
      <c r="GH24" s="124"/>
      <c r="GI24" s="124"/>
      <c r="GJ24" s="124"/>
      <c r="GK24" s="124"/>
      <c r="GL24" s="124"/>
      <c r="GM24" s="124"/>
      <c r="GN24" s="124"/>
      <c r="GO24" s="124"/>
      <c r="GP24" s="124"/>
      <c r="GQ24" s="124"/>
      <c r="GR24" s="124"/>
      <c r="GS24" s="124"/>
      <c r="GT24" s="124"/>
      <c r="GU24" s="124"/>
      <c r="GV24" s="124"/>
      <c r="GW24" s="124"/>
      <c r="GX24" s="124"/>
      <c r="GY24" s="124"/>
      <c r="GZ24" s="124"/>
      <c r="HA24" s="124"/>
      <c r="HB24" s="124"/>
      <c r="HC24" s="124"/>
      <c r="HD24" s="124"/>
      <c r="HE24" s="124"/>
      <c r="HF24" s="124"/>
      <c r="HG24" s="124"/>
      <c r="HH24" s="124"/>
      <c r="HI24" s="124"/>
      <c r="HJ24" s="124"/>
      <c r="HK24" s="124"/>
      <c r="HL24" s="124"/>
      <c r="HM24" s="124"/>
      <c r="HN24" s="124"/>
      <c r="HO24" s="124"/>
      <c r="HP24" s="124"/>
      <c r="HQ24" s="124"/>
      <c r="HR24" s="124"/>
      <c r="HS24" s="124"/>
      <c r="HT24" s="124"/>
      <c r="HU24" s="124"/>
      <c r="HV24" s="124"/>
      <c r="HW24" s="124"/>
      <c r="HX24" s="124"/>
      <c r="HY24" s="124"/>
      <c r="HZ24" s="124"/>
      <c r="IA24" s="124"/>
      <c r="IB24" s="124"/>
      <c r="IC24" s="124"/>
      <c r="ID24" s="124"/>
      <c r="IE24" s="124"/>
      <c r="IF24" s="124"/>
      <c r="IG24" s="124"/>
      <c r="IH24" s="124"/>
      <c r="II24" s="124"/>
      <c r="IJ24" s="124"/>
      <c r="IK24" s="124"/>
      <c r="IL24" s="124"/>
      <c r="IM24" s="124"/>
      <c r="IN24" s="124"/>
      <c r="IO24" s="124"/>
      <c r="IP24" s="124"/>
      <c r="IQ24" s="124"/>
      <c r="IR24" s="124"/>
      <c r="IS24" s="124"/>
      <c r="IT24" s="124"/>
      <c r="IU24" s="124"/>
      <c r="IV24" s="124"/>
    </row>
    <row r="25" s="140" customFormat="1" customHeight="1" spans="1:256">
      <c r="A25" s="124"/>
      <c r="B25" s="124"/>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c r="BQ25" s="124"/>
      <c r="BR25" s="124"/>
      <c r="BS25" s="124"/>
      <c r="BT25" s="124"/>
      <c r="BU25" s="124"/>
      <c r="BV25" s="124"/>
      <c r="BW25" s="124"/>
      <c r="BX25" s="124"/>
      <c r="BY25" s="124"/>
      <c r="BZ25" s="124"/>
      <c r="CA25" s="124"/>
      <c r="CB25" s="124"/>
      <c r="CC25" s="124"/>
      <c r="CD25" s="124"/>
      <c r="CE25" s="124"/>
      <c r="CF25" s="124"/>
      <c r="CG25" s="124"/>
      <c r="CH25" s="124"/>
      <c r="CI25" s="124"/>
      <c r="CJ25" s="124"/>
      <c r="CK25" s="124"/>
      <c r="CL25" s="124"/>
      <c r="CM25" s="124"/>
      <c r="CN25" s="124"/>
      <c r="CO25" s="124"/>
      <c r="CP25" s="124"/>
      <c r="CQ25" s="124"/>
      <c r="CR25" s="124"/>
      <c r="CS25" s="124"/>
      <c r="CT25" s="124"/>
      <c r="CU25" s="124"/>
      <c r="CV25" s="124"/>
      <c r="CW25" s="124"/>
      <c r="CX25" s="124"/>
      <c r="CY25" s="124"/>
      <c r="CZ25" s="124"/>
      <c r="DA25" s="124"/>
      <c r="DB25" s="124"/>
      <c r="DC25" s="124"/>
      <c r="DD25" s="124"/>
      <c r="DE25" s="124"/>
      <c r="DF25" s="124"/>
      <c r="DG25" s="124"/>
      <c r="DH25" s="124"/>
      <c r="DI25" s="124"/>
      <c r="DJ25" s="124"/>
      <c r="DK25" s="124"/>
      <c r="DL25" s="124"/>
      <c r="DM25" s="124"/>
      <c r="DN25" s="124"/>
      <c r="DO25" s="124"/>
      <c r="DP25" s="124"/>
      <c r="DQ25" s="124"/>
      <c r="DR25" s="124"/>
      <c r="DS25" s="124"/>
      <c r="DT25" s="124"/>
      <c r="DU25" s="124"/>
      <c r="DV25" s="124"/>
      <c r="DW25" s="124"/>
      <c r="DX25" s="124"/>
      <c r="DY25" s="124"/>
      <c r="DZ25" s="124"/>
      <c r="EA25" s="124"/>
      <c r="EB25" s="124"/>
      <c r="EC25" s="124"/>
      <c r="ED25" s="124"/>
      <c r="EE25" s="124"/>
      <c r="EF25" s="124"/>
      <c r="EG25" s="124"/>
      <c r="EH25" s="124"/>
      <c r="EI25" s="124"/>
      <c r="EJ25" s="124"/>
      <c r="EK25" s="124"/>
      <c r="EL25" s="124"/>
      <c r="EM25" s="124"/>
      <c r="EN25" s="124"/>
      <c r="EO25" s="124"/>
      <c r="EP25" s="124"/>
      <c r="EQ25" s="124"/>
      <c r="ER25" s="124"/>
      <c r="ES25" s="124"/>
      <c r="ET25" s="124"/>
      <c r="EU25" s="124"/>
      <c r="EV25" s="124"/>
      <c r="EW25" s="124"/>
      <c r="EX25" s="124"/>
      <c r="EY25" s="124"/>
      <c r="EZ25" s="124"/>
      <c r="FA25" s="124"/>
      <c r="FB25" s="124"/>
      <c r="FC25" s="124"/>
      <c r="FD25" s="124"/>
      <c r="FE25" s="124"/>
      <c r="FF25" s="124"/>
      <c r="FG25" s="124"/>
      <c r="FH25" s="124"/>
      <c r="FI25" s="124"/>
      <c r="FJ25" s="124"/>
      <c r="FK25" s="124"/>
      <c r="FL25" s="124"/>
      <c r="FM25" s="124"/>
      <c r="FN25" s="124"/>
      <c r="FO25" s="124"/>
      <c r="FP25" s="124"/>
      <c r="FQ25" s="124"/>
      <c r="FR25" s="124"/>
      <c r="FS25" s="124"/>
      <c r="FT25" s="124"/>
      <c r="FU25" s="124"/>
      <c r="FV25" s="124"/>
      <c r="FW25" s="124"/>
      <c r="FX25" s="124"/>
      <c r="FY25" s="124"/>
      <c r="FZ25" s="124"/>
      <c r="GA25" s="124"/>
      <c r="GB25" s="124"/>
      <c r="GC25" s="124"/>
      <c r="GD25" s="124"/>
      <c r="GE25" s="124"/>
      <c r="GF25" s="124"/>
      <c r="GG25" s="124"/>
      <c r="GH25" s="124"/>
      <c r="GI25" s="124"/>
      <c r="GJ25" s="124"/>
      <c r="GK25" s="124"/>
      <c r="GL25" s="124"/>
      <c r="GM25" s="124"/>
      <c r="GN25" s="124"/>
      <c r="GO25" s="124"/>
      <c r="GP25" s="124"/>
      <c r="GQ25" s="124"/>
      <c r="GR25" s="124"/>
      <c r="GS25" s="124"/>
      <c r="GT25" s="124"/>
      <c r="GU25" s="124"/>
      <c r="GV25" s="124"/>
      <c r="GW25" s="124"/>
      <c r="GX25" s="124"/>
      <c r="GY25" s="124"/>
      <c r="GZ25" s="124"/>
      <c r="HA25" s="124"/>
      <c r="HB25" s="124"/>
      <c r="HC25" s="124"/>
      <c r="HD25" s="124"/>
      <c r="HE25" s="124"/>
      <c r="HF25" s="124"/>
      <c r="HG25" s="124"/>
      <c r="HH25" s="124"/>
      <c r="HI25" s="124"/>
      <c r="HJ25" s="124"/>
      <c r="HK25" s="124"/>
      <c r="HL25" s="124"/>
      <c r="HM25" s="124"/>
      <c r="HN25" s="124"/>
      <c r="HO25" s="124"/>
      <c r="HP25" s="124"/>
      <c r="HQ25" s="124"/>
      <c r="HR25" s="124"/>
      <c r="HS25" s="124"/>
      <c r="HT25" s="124"/>
      <c r="HU25" s="124"/>
      <c r="HV25" s="124"/>
      <c r="HW25" s="124"/>
      <c r="HX25" s="124"/>
      <c r="HY25" s="124"/>
      <c r="HZ25" s="124"/>
      <c r="IA25" s="124"/>
      <c r="IB25" s="124"/>
      <c r="IC25" s="124"/>
      <c r="ID25" s="124"/>
      <c r="IE25" s="124"/>
      <c r="IF25" s="124"/>
      <c r="IG25" s="124"/>
      <c r="IH25" s="124"/>
      <c r="II25" s="124"/>
      <c r="IJ25" s="124"/>
      <c r="IK25" s="124"/>
      <c r="IL25" s="124"/>
      <c r="IM25" s="124"/>
      <c r="IN25" s="124"/>
      <c r="IO25" s="124"/>
      <c r="IP25" s="124"/>
      <c r="IQ25" s="124"/>
      <c r="IR25" s="124"/>
      <c r="IS25" s="124"/>
      <c r="IT25" s="124"/>
      <c r="IU25" s="124"/>
      <c r="IV25" s="124"/>
    </row>
    <row r="26" s="140" customFormat="1" customHeight="1" spans="1:256">
      <c r="A26" s="124"/>
      <c r="B26" s="124"/>
      <c r="C26" s="124"/>
      <c r="D26" s="124"/>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c r="AV26" s="124"/>
      <c r="AW26" s="124"/>
      <c r="AX26" s="124"/>
      <c r="AY26" s="124"/>
      <c r="AZ26" s="124"/>
      <c r="BA26" s="124"/>
      <c r="BB26" s="124"/>
      <c r="BC26" s="124"/>
      <c r="BD26" s="124"/>
      <c r="BE26" s="124"/>
      <c r="BF26" s="124"/>
      <c r="BG26" s="124"/>
      <c r="BH26" s="124"/>
      <c r="BI26" s="124"/>
      <c r="BJ26" s="124"/>
      <c r="BK26" s="124"/>
      <c r="BL26" s="124"/>
      <c r="BM26" s="124"/>
      <c r="BN26" s="124"/>
      <c r="BO26" s="124"/>
      <c r="BP26" s="124"/>
      <c r="BQ26" s="124"/>
      <c r="BR26" s="124"/>
      <c r="BS26" s="124"/>
      <c r="BT26" s="124"/>
      <c r="BU26" s="124"/>
      <c r="BV26" s="124"/>
      <c r="BW26" s="124"/>
      <c r="BX26" s="124"/>
      <c r="BY26" s="124"/>
      <c r="BZ26" s="124"/>
      <c r="CA26" s="124"/>
      <c r="CB26" s="124"/>
      <c r="CC26" s="124"/>
      <c r="CD26" s="124"/>
      <c r="CE26" s="124"/>
      <c r="CF26" s="124"/>
      <c r="CG26" s="124"/>
      <c r="CH26" s="124"/>
      <c r="CI26" s="124"/>
      <c r="CJ26" s="124"/>
      <c r="CK26" s="124"/>
      <c r="CL26" s="124"/>
      <c r="CM26" s="124"/>
      <c r="CN26" s="124"/>
      <c r="CO26" s="124"/>
      <c r="CP26" s="124"/>
      <c r="CQ26" s="124"/>
      <c r="CR26" s="124"/>
      <c r="CS26" s="124"/>
      <c r="CT26" s="124"/>
      <c r="CU26" s="124"/>
      <c r="CV26" s="124"/>
      <c r="CW26" s="124"/>
      <c r="CX26" s="124"/>
      <c r="CY26" s="124"/>
      <c r="CZ26" s="124"/>
      <c r="DA26" s="124"/>
      <c r="DB26" s="124"/>
      <c r="DC26" s="124"/>
      <c r="DD26" s="124"/>
      <c r="DE26" s="124"/>
      <c r="DF26" s="124"/>
      <c r="DG26" s="124"/>
      <c r="DH26" s="124"/>
      <c r="DI26" s="124"/>
      <c r="DJ26" s="124"/>
      <c r="DK26" s="124"/>
      <c r="DL26" s="124"/>
      <c r="DM26" s="124"/>
      <c r="DN26" s="124"/>
      <c r="DO26" s="124"/>
      <c r="DP26" s="124"/>
      <c r="DQ26" s="124"/>
      <c r="DR26" s="124"/>
      <c r="DS26" s="124"/>
      <c r="DT26" s="124"/>
      <c r="DU26" s="124"/>
      <c r="DV26" s="124"/>
      <c r="DW26" s="124"/>
      <c r="DX26" s="124"/>
      <c r="DY26" s="124"/>
      <c r="DZ26" s="124"/>
      <c r="EA26" s="124"/>
      <c r="EB26" s="124"/>
      <c r="EC26" s="124"/>
      <c r="ED26" s="124"/>
      <c r="EE26" s="124"/>
      <c r="EF26" s="124"/>
      <c r="EG26" s="124"/>
      <c r="EH26" s="124"/>
      <c r="EI26" s="124"/>
      <c r="EJ26" s="124"/>
      <c r="EK26" s="124"/>
      <c r="EL26" s="124"/>
      <c r="EM26" s="124"/>
      <c r="EN26" s="124"/>
      <c r="EO26" s="124"/>
      <c r="EP26" s="124"/>
      <c r="EQ26" s="124"/>
      <c r="ER26" s="124"/>
      <c r="ES26" s="124"/>
      <c r="ET26" s="124"/>
      <c r="EU26" s="124"/>
      <c r="EV26" s="124"/>
      <c r="EW26" s="124"/>
      <c r="EX26" s="124"/>
      <c r="EY26" s="124"/>
      <c r="EZ26" s="124"/>
      <c r="FA26" s="124"/>
      <c r="FB26" s="124"/>
      <c r="FC26" s="124"/>
      <c r="FD26" s="124"/>
      <c r="FE26" s="124"/>
      <c r="FF26" s="124"/>
      <c r="FG26" s="124"/>
      <c r="FH26" s="124"/>
      <c r="FI26" s="124"/>
      <c r="FJ26" s="124"/>
      <c r="FK26" s="124"/>
      <c r="FL26" s="124"/>
      <c r="FM26" s="124"/>
      <c r="FN26" s="124"/>
      <c r="FO26" s="124"/>
      <c r="FP26" s="124"/>
      <c r="FQ26" s="124"/>
      <c r="FR26" s="124"/>
      <c r="FS26" s="124"/>
      <c r="FT26" s="124"/>
      <c r="FU26" s="124"/>
      <c r="FV26" s="124"/>
      <c r="FW26" s="124"/>
      <c r="FX26" s="124"/>
      <c r="FY26" s="124"/>
      <c r="FZ26" s="124"/>
      <c r="GA26" s="124"/>
      <c r="GB26" s="124"/>
      <c r="GC26" s="124"/>
      <c r="GD26" s="124"/>
      <c r="GE26" s="124"/>
      <c r="GF26" s="124"/>
      <c r="GG26" s="124"/>
      <c r="GH26" s="124"/>
      <c r="GI26" s="124"/>
      <c r="GJ26" s="124"/>
      <c r="GK26" s="124"/>
      <c r="GL26" s="124"/>
      <c r="GM26" s="124"/>
      <c r="GN26" s="124"/>
      <c r="GO26" s="124"/>
      <c r="GP26" s="124"/>
      <c r="GQ26" s="124"/>
      <c r="GR26" s="124"/>
      <c r="GS26" s="124"/>
      <c r="GT26" s="124"/>
      <c r="GU26" s="124"/>
      <c r="GV26" s="124"/>
      <c r="GW26" s="124"/>
      <c r="GX26" s="124"/>
      <c r="GY26" s="124"/>
      <c r="GZ26" s="124"/>
      <c r="HA26" s="124"/>
      <c r="HB26" s="124"/>
      <c r="HC26" s="124"/>
      <c r="HD26" s="124"/>
      <c r="HE26" s="124"/>
      <c r="HF26" s="124"/>
      <c r="HG26" s="124"/>
      <c r="HH26" s="124"/>
      <c r="HI26" s="124"/>
      <c r="HJ26" s="124"/>
      <c r="HK26" s="124"/>
      <c r="HL26" s="124"/>
      <c r="HM26" s="124"/>
      <c r="HN26" s="124"/>
      <c r="HO26" s="124"/>
      <c r="HP26" s="124"/>
      <c r="HQ26" s="124"/>
      <c r="HR26" s="124"/>
      <c r="HS26" s="124"/>
      <c r="HT26" s="124"/>
      <c r="HU26" s="124"/>
      <c r="HV26" s="124"/>
      <c r="HW26" s="124"/>
      <c r="HX26" s="124"/>
      <c r="HY26" s="124"/>
      <c r="HZ26" s="124"/>
      <c r="IA26" s="124"/>
      <c r="IB26" s="124"/>
      <c r="IC26" s="124"/>
      <c r="ID26" s="124"/>
      <c r="IE26" s="124"/>
      <c r="IF26" s="124"/>
      <c r="IG26" s="124"/>
      <c r="IH26" s="124"/>
      <c r="II26" s="124"/>
      <c r="IJ26" s="124"/>
      <c r="IK26" s="124"/>
      <c r="IL26" s="124"/>
      <c r="IM26" s="124"/>
      <c r="IN26" s="124"/>
      <c r="IO26" s="124"/>
      <c r="IP26" s="124"/>
      <c r="IQ26" s="124"/>
      <c r="IR26" s="124"/>
      <c r="IS26" s="124"/>
      <c r="IT26" s="124"/>
      <c r="IU26" s="124"/>
      <c r="IV26" s="124"/>
    </row>
    <row r="27" s="140" customFormat="1" customHeight="1" spans="1:256">
      <c r="A27" s="124"/>
      <c r="B27" s="124"/>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G27" s="124"/>
      <c r="AH27" s="124"/>
      <c r="AI27" s="124"/>
      <c r="AJ27" s="124"/>
      <c r="AK27" s="124"/>
      <c r="AL27" s="124"/>
      <c r="AM27" s="124"/>
      <c r="AN27" s="124"/>
      <c r="AO27" s="124"/>
      <c r="AP27" s="124"/>
      <c r="AQ27" s="124"/>
      <c r="AR27" s="124"/>
      <c r="AS27" s="124"/>
      <c r="AT27" s="124"/>
      <c r="AU27" s="124"/>
      <c r="AV27" s="124"/>
      <c r="AW27" s="124"/>
      <c r="AX27" s="124"/>
      <c r="AY27" s="124"/>
      <c r="AZ27" s="124"/>
      <c r="BA27" s="124"/>
      <c r="BB27" s="124"/>
      <c r="BC27" s="124"/>
      <c r="BD27" s="124"/>
      <c r="BE27" s="124"/>
      <c r="BF27" s="124"/>
      <c r="BG27" s="124"/>
      <c r="BH27" s="124"/>
      <c r="BI27" s="124"/>
      <c r="BJ27" s="124"/>
      <c r="BK27" s="124"/>
      <c r="BL27" s="124"/>
      <c r="BM27" s="124"/>
      <c r="BN27" s="124"/>
      <c r="BO27" s="124"/>
      <c r="BP27" s="124"/>
      <c r="BQ27" s="124"/>
      <c r="BR27" s="124"/>
      <c r="BS27" s="124"/>
      <c r="BT27" s="124"/>
      <c r="BU27" s="124"/>
      <c r="BV27" s="124"/>
      <c r="BW27" s="124"/>
      <c r="BX27" s="124"/>
      <c r="BY27" s="124"/>
      <c r="BZ27" s="124"/>
      <c r="CA27" s="124"/>
      <c r="CB27" s="124"/>
      <c r="CC27" s="124"/>
      <c r="CD27" s="124"/>
      <c r="CE27" s="124"/>
      <c r="CF27" s="124"/>
      <c r="CG27" s="124"/>
      <c r="CH27" s="124"/>
      <c r="CI27" s="124"/>
      <c r="CJ27" s="124"/>
      <c r="CK27" s="124"/>
      <c r="CL27" s="124"/>
      <c r="CM27" s="124"/>
      <c r="CN27" s="124"/>
      <c r="CO27" s="124"/>
      <c r="CP27" s="124"/>
      <c r="CQ27" s="124"/>
      <c r="CR27" s="124"/>
      <c r="CS27" s="124"/>
      <c r="CT27" s="124"/>
      <c r="CU27" s="124"/>
      <c r="CV27" s="124"/>
      <c r="CW27" s="124"/>
      <c r="CX27" s="124"/>
      <c r="CY27" s="124"/>
      <c r="CZ27" s="124"/>
      <c r="DA27" s="124"/>
      <c r="DB27" s="124"/>
      <c r="DC27" s="124"/>
      <c r="DD27" s="124"/>
      <c r="DE27" s="124"/>
      <c r="DF27" s="124"/>
      <c r="DG27" s="124"/>
      <c r="DH27" s="124"/>
      <c r="DI27" s="124"/>
      <c r="DJ27" s="124"/>
      <c r="DK27" s="124"/>
      <c r="DL27" s="124"/>
      <c r="DM27" s="124"/>
      <c r="DN27" s="124"/>
      <c r="DO27" s="124"/>
      <c r="DP27" s="124"/>
      <c r="DQ27" s="124"/>
      <c r="DR27" s="124"/>
      <c r="DS27" s="124"/>
      <c r="DT27" s="124"/>
      <c r="DU27" s="124"/>
      <c r="DV27" s="124"/>
      <c r="DW27" s="124"/>
      <c r="DX27" s="124"/>
      <c r="DY27" s="124"/>
      <c r="DZ27" s="124"/>
      <c r="EA27" s="124"/>
      <c r="EB27" s="124"/>
      <c r="EC27" s="124"/>
      <c r="ED27" s="124"/>
      <c r="EE27" s="124"/>
      <c r="EF27" s="124"/>
      <c r="EG27" s="124"/>
      <c r="EH27" s="124"/>
      <c r="EI27" s="124"/>
      <c r="EJ27" s="124"/>
      <c r="EK27" s="124"/>
      <c r="EL27" s="124"/>
      <c r="EM27" s="124"/>
      <c r="EN27" s="124"/>
      <c r="EO27" s="124"/>
      <c r="EP27" s="124"/>
      <c r="EQ27" s="124"/>
      <c r="ER27" s="124"/>
      <c r="ES27" s="124"/>
      <c r="ET27" s="124"/>
      <c r="EU27" s="124"/>
      <c r="EV27" s="124"/>
      <c r="EW27" s="124"/>
      <c r="EX27" s="124"/>
      <c r="EY27" s="124"/>
      <c r="EZ27" s="124"/>
      <c r="FA27" s="124"/>
      <c r="FB27" s="124"/>
      <c r="FC27" s="124"/>
      <c r="FD27" s="124"/>
      <c r="FE27" s="124"/>
      <c r="FF27" s="124"/>
      <c r="FG27" s="124"/>
      <c r="FH27" s="124"/>
      <c r="FI27" s="124"/>
      <c r="FJ27" s="124"/>
      <c r="FK27" s="124"/>
      <c r="FL27" s="124"/>
      <c r="FM27" s="124"/>
      <c r="FN27" s="124"/>
      <c r="FO27" s="124"/>
      <c r="FP27" s="124"/>
      <c r="FQ27" s="124"/>
      <c r="FR27" s="124"/>
      <c r="FS27" s="124"/>
      <c r="FT27" s="124"/>
      <c r="FU27" s="124"/>
      <c r="FV27" s="124"/>
      <c r="FW27" s="124"/>
      <c r="FX27" s="124"/>
      <c r="FY27" s="124"/>
      <c r="FZ27" s="124"/>
      <c r="GA27" s="124"/>
      <c r="GB27" s="124"/>
      <c r="GC27" s="124"/>
      <c r="GD27" s="124"/>
      <c r="GE27" s="124"/>
      <c r="GF27" s="124"/>
      <c r="GG27" s="124"/>
      <c r="GH27" s="124"/>
      <c r="GI27" s="124"/>
      <c r="GJ27" s="124"/>
      <c r="GK27" s="124"/>
      <c r="GL27" s="124"/>
      <c r="GM27" s="124"/>
      <c r="GN27" s="124"/>
      <c r="GO27" s="124"/>
      <c r="GP27" s="124"/>
      <c r="GQ27" s="124"/>
      <c r="GR27" s="124"/>
      <c r="GS27" s="124"/>
      <c r="GT27" s="124"/>
      <c r="GU27" s="124"/>
      <c r="GV27" s="124"/>
      <c r="GW27" s="124"/>
      <c r="GX27" s="124"/>
      <c r="GY27" s="124"/>
      <c r="GZ27" s="124"/>
      <c r="HA27" s="124"/>
      <c r="HB27" s="124"/>
      <c r="HC27" s="124"/>
      <c r="HD27" s="124"/>
      <c r="HE27" s="124"/>
      <c r="HF27" s="124"/>
      <c r="HG27" s="124"/>
      <c r="HH27" s="124"/>
      <c r="HI27" s="124"/>
      <c r="HJ27" s="124"/>
      <c r="HK27" s="124"/>
      <c r="HL27" s="124"/>
      <c r="HM27" s="124"/>
      <c r="HN27" s="124"/>
      <c r="HO27" s="124"/>
      <c r="HP27" s="124"/>
      <c r="HQ27" s="124"/>
      <c r="HR27" s="124"/>
      <c r="HS27" s="124"/>
      <c r="HT27" s="124"/>
      <c r="HU27" s="124"/>
      <c r="HV27" s="124"/>
      <c r="HW27" s="124"/>
      <c r="HX27" s="124"/>
      <c r="HY27" s="124"/>
      <c r="HZ27" s="124"/>
      <c r="IA27" s="124"/>
      <c r="IB27" s="124"/>
      <c r="IC27" s="124"/>
      <c r="ID27" s="124"/>
      <c r="IE27" s="124"/>
      <c r="IF27" s="124"/>
      <c r="IG27" s="124"/>
      <c r="IH27" s="124"/>
      <c r="II27" s="124"/>
      <c r="IJ27" s="124"/>
      <c r="IK27" s="124"/>
      <c r="IL27" s="124"/>
      <c r="IM27" s="124"/>
      <c r="IN27" s="124"/>
      <c r="IO27" s="124"/>
      <c r="IP27" s="124"/>
      <c r="IQ27" s="124"/>
      <c r="IR27" s="124"/>
      <c r="IS27" s="124"/>
      <c r="IT27" s="124"/>
      <c r="IU27" s="124"/>
      <c r="IV27" s="124"/>
    </row>
    <row r="28" s="140" customFormat="1" customHeight="1" spans="1:256">
      <c r="A28" s="124"/>
      <c r="B28" s="124"/>
      <c r="C28" s="124"/>
      <c r="D28" s="124"/>
      <c r="E28" s="124"/>
      <c r="F28" s="124"/>
      <c r="G28" s="124"/>
      <c r="H28" s="124"/>
      <c r="I28" s="124"/>
      <c r="J28" s="124"/>
      <c r="K28" s="124"/>
      <c r="L28" s="124"/>
      <c r="M28" s="124"/>
      <c r="N28" s="124"/>
      <c r="O28" s="124"/>
      <c r="P28" s="124"/>
      <c r="Q28" s="124"/>
      <c r="R28" s="124"/>
      <c r="S28" s="124"/>
      <c r="T28" s="124"/>
      <c r="U28" s="124"/>
      <c r="V28" s="124"/>
      <c r="W28" s="124"/>
      <c r="X28" s="124"/>
      <c r="Y28" s="124"/>
      <c r="Z28" s="124"/>
      <c r="AA28" s="124"/>
      <c r="AB28" s="124"/>
      <c r="AC28" s="124"/>
      <c r="AD28" s="124"/>
      <c r="AE28" s="124"/>
      <c r="AF28" s="124"/>
      <c r="AG28" s="124"/>
      <c r="AH28" s="124"/>
      <c r="AI28" s="124"/>
      <c r="AJ28" s="124"/>
      <c r="AK28" s="124"/>
      <c r="AL28" s="124"/>
      <c r="AM28" s="124"/>
      <c r="AN28" s="124"/>
      <c r="AO28" s="124"/>
      <c r="AP28" s="124"/>
      <c r="AQ28" s="124"/>
      <c r="AR28" s="124"/>
      <c r="AS28" s="124"/>
      <c r="AT28" s="124"/>
      <c r="AU28" s="124"/>
      <c r="AV28" s="124"/>
      <c r="AW28" s="124"/>
      <c r="AX28" s="124"/>
      <c r="AY28" s="124"/>
      <c r="AZ28" s="124"/>
      <c r="BA28" s="124"/>
      <c r="BB28" s="124"/>
      <c r="BC28" s="124"/>
      <c r="BD28" s="124"/>
      <c r="BE28" s="124"/>
      <c r="BF28" s="124"/>
      <c r="BG28" s="124"/>
      <c r="BH28" s="124"/>
      <c r="BI28" s="124"/>
      <c r="BJ28" s="124"/>
      <c r="BK28" s="124"/>
      <c r="BL28" s="124"/>
      <c r="BM28" s="124"/>
      <c r="BN28" s="124"/>
      <c r="BO28" s="124"/>
      <c r="BP28" s="124"/>
      <c r="BQ28" s="124"/>
      <c r="BR28" s="124"/>
      <c r="BS28" s="124"/>
      <c r="BT28" s="124"/>
      <c r="BU28" s="124"/>
      <c r="BV28" s="124"/>
      <c r="BW28" s="124"/>
      <c r="BX28" s="124"/>
      <c r="BY28" s="124"/>
      <c r="BZ28" s="124"/>
      <c r="CA28" s="124"/>
      <c r="CB28" s="124"/>
      <c r="CC28" s="124"/>
      <c r="CD28" s="124"/>
      <c r="CE28" s="124"/>
      <c r="CF28" s="124"/>
      <c r="CG28" s="124"/>
      <c r="CH28" s="124"/>
      <c r="CI28" s="124"/>
      <c r="CJ28" s="124"/>
      <c r="CK28" s="124"/>
      <c r="CL28" s="124"/>
      <c r="CM28" s="124"/>
      <c r="CN28" s="124"/>
      <c r="CO28" s="124"/>
      <c r="CP28" s="124"/>
      <c r="CQ28" s="124"/>
      <c r="CR28" s="124"/>
      <c r="CS28" s="124"/>
      <c r="CT28" s="124"/>
      <c r="CU28" s="124"/>
      <c r="CV28" s="124"/>
      <c r="CW28" s="124"/>
      <c r="CX28" s="124"/>
      <c r="CY28" s="124"/>
      <c r="CZ28" s="124"/>
      <c r="DA28" s="124"/>
      <c r="DB28" s="124"/>
      <c r="DC28" s="124"/>
      <c r="DD28" s="124"/>
      <c r="DE28" s="124"/>
      <c r="DF28" s="124"/>
      <c r="DG28" s="124"/>
      <c r="DH28" s="124"/>
      <c r="DI28" s="124"/>
      <c r="DJ28" s="124"/>
      <c r="DK28" s="124"/>
      <c r="DL28" s="124"/>
      <c r="DM28" s="124"/>
      <c r="DN28" s="124"/>
      <c r="DO28" s="124"/>
      <c r="DP28" s="124"/>
      <c r="DQ28" s="124"/>
      <c r="DR28" s="124"/>
      <c r="DS28" s="124"/>
      <c r="DT28" s="124"/>
      <c r="DU28" s="124"/>
      <c r="DV28" s="124"/>
      <c r="DW28" s="124"/>
      <c r="DX28" s="124"/>
      <c r="DY28" s="124"/>
      <c r="DZ28" s="124"/>
      <c r="EA28" s="124"/>
      <c r="EB28" s="124"/>
      <c r="EC28" s="124"/>
      <c r="ED28" s="124"/>
      <c r="EE28" s="124"/>
      <c r="EF28" s="124"/>
      <c r="EG28" s="124"/>
      <c r="EH28" s="124"/>
      <c r="EI28" s="124"/>
      <c r="EJ28" s="124"/>
      <c r="EK28" s="124"/>
      <c r="EL28" s="124"/>
      <c r="EM28" s="124"/>
      <c r="EN28" s="124"/>
      <c r="EO28" s="124"/>
      <c r="EP28" s="124"/>
      <c r="EQ28" s="124"/>
      <c r="ER28" s="124"/>
      <c r="ES28" s="124"/>
      <c r="ET28" s="124"/>
      <c r="EU28" s="124"/>
      <c r="EV28" s="124"/>
      <c r="EW28" s="124"/>
      <c r="EX28" s="124"/>
      <c r="EY28" s="124"/>
      <c r="EZ28" s="124"/>
      <c r="FA28" s="124"/>
      <c r="FB28" s="124"/>
      <c r="FC28" s="124"/>
      <c r="FD28" s="124"/>
      <c r="FE28" s="124"/>
      <c r="FF28" s="124"/>
      <c r="FG28" s="124"/>
      <c r="FH28" s="124"/>
      <c r="FI28" s="124"/>
      <c r="FJ28" s="124"/>
      <c r="FK28" s="124"/>
      <c r="FL28" s="124"/>
      <c r="FM28" s="124"/>
      <c r="FN28" s="124"/>
      <c r="FO28" s="124"/>
      <c r="FP28" s="124"/>
      <c r="FQ28" s="124"/>
      <c r="FR28" s="124"/>
      <c r="FS28" s="124"/>
      <c r="FT28" s="124"/>
      <c r="FU28" s="124"/>
      <c r="FV28" s="124"/>
      <c r="FW28" s="124"/>
      <c r="FX28" s="124"/>
      <c r="FY28" s="124"/>
      <c r="FZ28" s="124"/>
      <c r="GA28" s="124"/>
      <c r="GB28" s="124"/>
      <c r="GC28" s="124"/>
      <c r="GD28" s="124"/>
      <c r="GE28" s="124"/>
      <c r="GF28" s="124"/>
      <c r="GG28" s="124"/>
      <c r="GH28" s="124"/>
      <c r="GI28" s="124"/>
      <c r="GJ28" s="124"/>
      <c r="GK28" s="124"/>
      <c r="GL28" s="124"/>
      <c r="GM28" s="124"/>
      <c r="GN28" s="124"/>
      <c r="GO28" s="124"/>
      <c r="GP28" s="124"/>
      <c r="GQ28" s="124"/>
      <c r="GR28" s="124"/>
      <c r="GS28" s="124"/>
      <c r="GT28" s="124"/>
      <c r="GU28" s="124"/>
      <c r="GV28" s="124"/>
      <c r="GW28" s="124"/>
      <c r="GX28" s="124"/>
      <c r="GY28" s="124"/>
      <c r="GZ28" s="124"/>
      <c r="HA28" s="124"/>
      <c r="HB28" s="124"/>
      <c r="HC28" s="124"/>
      <c r="HD28" s="124"/>
      <c r="HE28" s="124"/>
      <c r="HF28" s="124"/>
      <c r="HG28" s="124"/>
      <c r="HH28" s="124"/>
      <c r="HI28" s="124"/>
      <c r="HJ28" s="124"/>
      <c r="HK28" s="124"/>
      <c r="HL28" s="124"/>
      <c r="HM28" s="124"/>
      <c r="HN28" s="124"/>
      <c r="HO28" s="124"/>
      <c r="HP28" s="124"/>
      <c r="HQ28" s="124"/>
      <c r="HR28" s="124"/>
      <c r="HS28" s="124"/>
      <c r="HT28" s="124"/>
      <c r="HU28" s="124"/>
      <c r="HV28" s="124"/>
      <c r="HW28" s="124"/>
      <c r="HX28" s="124"/>
      <c r="HY28" s="124"/>
      <c r="HZ28" s="124"/>
      <c r="IA28" s="124"/>
      <c r="IB28" s="124"/>
      <c r="IC28" s="124"/>
      <c r="ID28" s="124"/>
      <c r="IE28" s="124"/>
      <c r="IF28" s="124"/>
      <c r="IG28" s="124"/>
      <c r="IH28" s="124"/>
      <c r="II28" s="124"/>
      <c r="IJ28" s="124"/>
      <c r="IK28" s="124"/>
      <c r="IL28" s="124"/>
      <c r="IM28" s="124"/>
      <c r="IN28" s="124"/>
      <c r="IO28" s="124"/>
      <c r="IP28" s="124"/>
      <c r="IQ28" s="124"/>
      <c r="IR28" s="124"/>
      <c r="IS28" s="124"/>
      <c r="IT28" s="124"/>
      <c r="IU28" s="124"/>
      <c r="IV28" s="124"/>
    </row>
    <row r="29" s="140" customFormat="1" customHeight="1" spans="1:256">
      <c r="A29" s="124"/>
      <c r="B29" s="124"/>
      <c r="C29" s="124"/>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AN29" s="124"/>
      <c r="AO29" s="124"/>
      <c r="AP29" s="124"/>
      <c r="AQ29" s="124"/>
      <c r="AR29" s="124"/>
      <c r="AS29" s="124"/>
      <c r="AT29" s="124"/>
      <c r="AU29" s="124"/>
      <c r="AV29" s="124"/>
      <c r="AW29" s="124"/>
      <c r="AX29" s="124"/>
      <c r="AY29" s="124"/>
      <c r="AZ29" s="124"/>
      <c r="BA29" s="124"/>
      <c r="BB29" s="124"/>
      <c r="BC29" s="124"/>
      <c r="BD29" s="124"/>
      <c r="BE29" s="124"/>
      <c r="BF29" s="124"/>
      <c r="BG29" s="124"/>
      <c r="BH29" s="124"/>
      <c r="BI29" s="124"/>
      <c r="BJ29" s="124"/>
      <c r="BK29" s="124"/>
      <c r="BL29" s="124"/>
      <c r="BM29" s="124"/>
      <c r="BN29" s="124"/>
      <c r="BO29" s="124"/>
      <c r="BP29" s="124"/>
      <c r="BQ29" s="124"/>
      <c r="BR29" s="124"/>
      <c r="BS29" s="124"/>
      <c r="BT29" s="124"/>
      <c r="BU29" s="124"/>
      <c r="BV29" s="124"/>
      <c r="BW29" s="124"/>
      <c r="BX29" s="124"/>
      <c r="BY29" s="124"/>
      <c r="BZ29" s="124"/>
      <c r="CA29" s="124"/>
      <c r="CB29" s="124"/>
      <c r="CC29" s="124"/>
      <c r="CD29" s="124"/>
      <c r="CE29" s="124"/>
      <c r="CF29" s="124"/>
      <c r="CG29" s="124"/>
      <c r="CH29" s="124"/>
      <c r="CI29" s="124"/>
      <c r="CJ29" s="124"/>
      <c r="CK29" s="124"/>
      <c r="CL29" s="124"/>
      <c r="CM29" s="124"/>
      <c r="CN29" s="124"/>
      <c r="CO29" s="124"/>
      <c r="CP29" s="124"/>
      <c r="CQ29" s="124"/>
      <c r="CR29" s="124"/>
      <c r="CS29" s="124"/>
      <c r="CT29" s="124"/>
      <c r="CU29" s="124"/>
      <c r="CV29" s="124"/>
      <c r="CW29" s="124"/>
      <c r="CX29" s="124"/>
      <c r="CY29" s="124"/>
      <c r="CZ29" s="124"/>
      <c r="DA29" s="124"/>
      <c r="DB29" s="124"/>
      <c r="DC29" s="124"/>
      <c r="DD29" s="124"/>
      <c r="DE29" s="124"/>
      <c r="DF29" s="124"/>
      <c r="DG29" s="124"/>
      <c r="DH29" s="124"/>
      <c r="DI29" s="124"/>
      <c r="DJ29" s="124"/>
      <c r="DK29" s="124"/>
      <c r="DL29" s="124"/>
      <c r="DM29" s="124"/>
      <c r="DN29" s="124"/>
      <c r="DO29" s="124"/>
      <c r="DP29" s="124"/>
      <c r="DQ29" s="124"/>
      <c r="DR29" s="124"/>
      <c r="DS29" s="124"/>
      <c r="DT29" s="124"/>
      <c r="DU29" s="124"/>
      <c r="DV29" s="124"/>
      <c r="DW29" s="124"/>
      <c r="DX29" s="124"/>
      <c r="DY29" s="124"/>
      <c r="DZ29" s="124"/>
      <c r="EA29" s="124"/>
      <c r="EB29" s="124"/>
      <c r="EC29" s="124"/>
      <c r="ED29" s="124"/>
      <c r="EE29" s="124"/>
      <c r="EF29" s="124"/>
      <c r="EG29" s="124"/>
      <c r="EH29" s="124"/>
      <c r="EI29" s="124"/>
      <c r="EJ29" s="124"/>
      <c r="EK29" s="124"/>
      <c r="EL29" s="124"/>
      <c r="EM29" s="124"/>
      <c r="EN29" s="124"/>
      <c r="EO29" s="124"/>
      <c r="EP29" s="124"/>
      <c r="EQ29" s="124"/>
      <c r="ER29" s="124"/>
      <c r="ES29" s="124"/>
      <c r="ET29" s="124"/>
      <c r="EU29" s="124"/>
      <c r="EV29" s="124"/>
      <c r="EW29" s="124"/>
      <c r="EX29" s="124"/>
      <c r="EY29" s="124"/>
      <c r="EZ29" s="124"/>
      <c r="FA29" s="124"/>
      <c r="FB29" s="124"/>
      <c r="FC29" s="124"/>
      <c r="FD29" s="124"/>
      <c r="FE29" s="124"/>
      <c r="FF29" s="124"/>
      <c r="FG29" s="124"/>
      <c r="FH29" s="124"/>
      <c r="FI29" s="124"/>
      <c r="FJ29" s="124"/>
      <c r="FK29" s="124"/>
      <c r="FL29" s="124"/>
      <c r="FM29" s="124"/>
      <c r="FN29" s="124"/>
      <c r="FO29" s="124"/>
      <c r="FP29" s="124"/>
      <c r="FQ29" s="124"/>
      <c r="FR29" s="124"/>
      <c r="FS29" s="124"/>
      <c r="FT29" s="124"/>
      <c r="FU29" s="124"/>
      <c r="FV29" s="124"/>
      <c r="FW29" s="124"/>
      <c r="FX29" s="124"/>
      <c r="FY29" s="124"/>
      <c r="FZ29" s="124"/>
      <c r="GA29" s="124"/>
      <c r="GB29" s="124"/>
      <c r="GC29" s="124"/>
      <c r="GD29" s="124"/>
      <c r="GE29" s="124"/>
      <c r="GF29" s="124"/>
      <c r="GG29" s="124"/>
      <c r="GH29" s="124"/>
      <c r="GI29" s="124"/>
      <c r="GJ29" s="124"/>
      <c r="GK29" s="124"/>
      <c r="GL29" s="124"/>
      <c r="GM29" s="124"/>
      <c r="GN29" s="124"/>
      <c r="GO29" s="124"/>
      <c r="GP29" s="124"/>
      <c r="GQ29" s="124"/>
      <c r="GR29" s="124"/>
      <c r="GS29" s="124"/>
      <c r="GT29" s="124"/>
      <c r="GU29" s="124"/>
      <c r="GV29" s="124"/>
      <c r="GW29" s="124"/>
      <c r="GX29" s="124"/>
      <c r="GY29" s="124"/>
      <c r="GZ29" s="124"/>
      <c r="HA29" s="124"/>
      <c r="HB29" s="124"/>
      <c r="HC29" s="124"/>
      <c r="HD29" s="124"/>
      <c r="HE29" s="124"/>
      <c r="HF29" s="124"/>
      <c r="HG29" s="124"/>
      <c r="HH29" s="124"/>
      <c r="HI29" s="124"/>
      <c r="HJ29" s="124"/>
      <c r="HK29" s="124"/>
      <c r="HL29" s="124"/>
      <c r="HM29" s="124"/>
      <c r="HN29" s="124"/>
      <c r="HO29" s="124"/>
      <c r="HP29" s="124"/>
      <c r="HQ29" s="124"/>
      <c r="HR29" s="124"/>
      <c r="HS29" s="124"/>
      <c r="HT29" s="124"/>
      <c r="HU29" s="124"/>
      <c r="HV29" s="124"/>
      <c r="HW29" s="124"/>
      <c r="HX29" s="124"/>
      <c r="HY29" s="124"/>
      <c r="HZ29" s="124"/>
      <c r="IA29" s="124"/>
      <c r="IB29" s="124"/>
      <c r="IC29" s="124"/>
      <c r="ID29" s="124"/>
      <c r="IE29" s="124"/>
      <c r="IF29" s="124"/>
      <c r="IG29" s="124"/>
      <c r="IH29" s="124"/>
      <c r="II29" s="124"/>
      <c r="IJ29" s="124"/>
      <c r="IK29" s="124"/>
      <c r="IL29" s="124"/>
      <c r="IM29" s="124"/>
      <c r="IN29" s="124"/>
      <c r="IO29" s="124"/>
      <c r="IP29" s="124"/>
      <c r="IQ29" s="124"/>
      <c r="IR29" s="124"/>
      <c r="IS29" s="124"/>
      <c r="IT29" s="124"/>
      <c r="IU29" s="124"/>
      <c r="IV29" s="124"/>
    </row>
    <row r="30" s="140" customFormat="1" customHeight="1" spans="1:256">
      <c r="A30" s="124"/>
      <c r="B30" s="124"/>
      <c r="C30" s="124"/>
      <c r="D30" s="124"/>
      <c r="E30" s="124"/>
      <c r="F30" s="124"/>
      <c r="G30" s="124"/>
      <c r="H30" s="124"/>
      <c r="I30" s="124"/>
      <c r="J30" s="124"/>
      <c r="K30" s="124"/>
      <c r="L30" s="124"/>
      <c r="M30" s="124"/>
      <c r="N30" s="124"/>
      <c r="O30" s="124"/>
      <c r="P30" s="124"/>
      <c r="Q30" s="124"/>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124"/>
      <c r="AW30" s="124"/>
      <c r="AX30" s="124"/>
      <c r="AY30" s="124"/>
      <c r="AZ30" s="124"/>
      <c r="BA30" s="124"/>
      <c r="BB30" s="124"/>
      <c r="BC30" s="124"/>
      <c r="BD30" s="124"/>
      <c r="BE30" s="124"/>
      <c r="BF30" s="124"/>
      <c r="BG30" s="124"/>
      <c r="BH30" s="124"/>
      <c r="BI30" s="124"/>
      <c r="BJ30" s="124"/>
      <c r="BK30" s="124"/>
      <c r="BL30" s="124"/>
      <c r="BM30" s="124"/>
      <c r="BN30" s="124"/>
      <c r="BO30" s="124"/>
      <c r="BP30" s="124"/>
      <c r="BQ30" s="124"/>
      <c r="BR30" s="124"/>
      <c r="BS30" s="124"/>
      <c r="BT30" s="124"/>
      <c r="BU30" s="124"/>
      <c r="BV30" s="124"/>
      <c r="BW30" s="124"/>
      <c r="BX30" s="124"/>
      <c r="BY30" s="124"/>
      <c r="BZ30" s="124"/>
      <c r="CA30" s="124"/>
      <c r="CB30" s="124"/>
      <c r="CC30" s="124"/>
      <c r="CD30" s="124"/>
      <c r="CE30" s="124"/>
      <c r="CF30" s="124"/>
      <c r="CG30" s="124"/>
      <c r="CH30" s="124"/>
      <c r="CI30" s="124"/>
      <c r="CJ30" s="124"/>
      <c r="CK30" s="124"/>
      <c r="CL30" s="124"/>
      <c r="CM30" s="124"/>
      <c r="CN30" s="124"/>
      <c r="CO30" s="124"/>
      <c r="CP30" s="124"/>
      <c r="CQ30" s="124"/>
      <c r="CR30" s="124"/>
      <c r="CS30" s="124"/>
      <c r="CT30" s="124"/>
      <c r="CU30" s="124"/>
      <c r="CV30" s="124"/>
      <c r="CW30" s="124"/>
      <c r="CX30" s="124"/>
      <c r="CY30" s="124"/>
      <c r="CZ30" s="124"/>
      <c r="DA30" s="124"/>
      <c r="DB30" s="124"/>
      <c r="DC30" s="124"/>
      <c r="DD30" s="124"/>
      <c r="DE30" s="124"/>
      <c r="DF30" s="124"/>
      <c r="DG30" s="124"/>
      <c r="DH30" s="124"/>
      <c r="DI30" s="124"/>
      <c r="DJ30" s="124"/>
      <c r="DK30" s="124"/>
      <c r="DL30" s="124"/>
      <c r="DM30" s="124"/>
      <c r="DN30" s="124"/>
      <c r="DO30" s="124"/>
      <c r="DP30" s="124"/>
      <c r="DQ30" s="124"/>
      <c r="DR30" s="124"/>
      <c r="DS30" s="124"/>
      <c r="DT30" s="124"/>
      <c r="DU30" s="124"/>
      <c r="DV30" s="124"/>
      <c r="DW30" s="124"/>
      <c r="DX30" s="124"/>
      <c r="DY30" s="124"/>
      <c r="DZ30" s="124"/>
      <c r="EA30" s="124"/>
      <c r="EB30" s="124"/>
      <c r="EC30" s="124"/>
      <c r="ED30" s="124"/>
      <c r="EE30" s="124"/>
      <c r="EF30" s="124"/>
      <c r="EG30" s="124"/>
      <c r="EH30" s="124"/>
      <c r="EI30" s="124"/>
      <c r="EJ30" s="124"/>
      <c r="EK30" s="124"/>
      <c r="EL30" s="124"/>
      <c r="EM30" s="124"/>
      <c r="EN30" s="124"/>
      <c r="EO30" s="124"/>
      <c r="EP30" s="124"/>
      <c r="EQ30" s="124"/>
      <c r="ER30" s="124"/>
      <c r="ES30" s="124"/>
      <c r="ET30" s="124"/>
      <c r="EU30" s="124"/>
      <c r="EV30" s="124"/>
      <c r="EW30" s="124"/>
      <c r="EX30" s="124"/>
      <c r="EY30" s="124"/>
      <c r="EZ30" s="124"/>
      <c r="FA30" s="124"/>
      <c r="FB30" s="124"/>
      <c r="FC30" s="124"/>
      <c r="FD30" s="124"/>
      <c r="FE30" s="124"/>
      <c r="FF30" s="124"/>
      <c r="FG30" s="124"/>
      <c r="FH30" s="124"/>
      <c r="FI30" s="124"/>
      <c r="FJ30" s="124"/>
      <c r="FK30" s="124"/>
      <c r="FL30" s="124"/>
      <c r="FM30" s="124"/>
      <c r="FN30" s="124"/>
      <c r="FO30" s="124"/>
      <c r="FP30" s="124"/>
      <c r="FQ30" s="124"/>
      <c r="FR30" s="124"/>
      <c r="FS30" s="124"/>
      <c r="FT30" s="124"/>
      <c r="FU30" s="124"/>
      <c r="FV30" s="124"/>
      <c r="FW30" s="124"/>
      <c r="FX30" s="124"/>
      <c r="FY30" s="124"/>
      <c r="FZ30" s="124"/>
      <c r="GA30" s="124"/>
      <c r="GB30" s="124"/>
      <c r="GC30" s="124"/>
      <c r="GD30" s="124"/>
      <c r="GE30" s="124"/>
      <c r="GF30" s="124"/>
      <c r="GG30" s="124"/>
      <c r="GH30" s="124"/>
      <c r="GI30" s="124"/>
      <c r="GJ30" s="124"/>
      <c r="GK30" s="124"/>
      <c r="GL30" s="124"/>
      <c r="GM30" s="124"/>
      <c r="GN30" s="124"/>
      <c r="GO30" s="124"/>
      <c r="GP30" s="124"/>
      <c r="GQ30" s="124"/>
      <c r="GR30" s="124"/>
      <c r="GS30" s="124"/>
      <c r="GT30" s="124"/>
      <c r="GU30" s="124"/>
      <c r="GV30" s="124"/>
      <c r="GW30" s="124"/>
      <c r="GX30" s="124"/>
      <c r="GY30" s="124"/>
      <c r="GZ30" s="124"/>
      <c r="HA30" s="124"/>
      <c r="HB30" s="124"/>
      <c r="HC30" s="124"/>
      <c r="HD30" s="124"/>
      <c r="HE30" s="124"/>
      <c r="HF30" s="124"/>
      <c r="HG30" s="124"/>
      <c r="HH30" s="124"/>
      <c r="HI30" s="124"/>
      <c r="HJ30" s="124"/>
      <c r="HK30" s="124"/>
      <c r="HL30" s="124"/>
      <c r="HM30" s="124"/>
      <c r="HN30" s="124"/>
      <c r="HO30" s="124"/>
      <c r="HP30" s="124"/>
      <c r="HQ30" s="124"/>
      <c r="HR30" s="124"/>
      <c r="HS30" s="124"/>
      <c r="HT30" s="124"/>
      <c r="HU30" s="124"/>
      <c r="HV30" s="124"/>
      <c r="HW30" s="124"/>
      <c r="HX30" s="124"/>
      <c r="HY30" s="124"/>
      <c r="HZ30" s="124"/>
      <c r="IA30" s="124"/>
      <c r="IB30" s="124"/>
      <c r="IC30" s="124"/>
      <c r="ID30" s="124"/>
      <c r="IE30" s="124"/>
      <c r="IF30" s="124"/>
      <c r="IG30" s="124"/>
      <c r="IH30" s="124"/>
      <c r="II30" s="124"/>
      <c r="IJ30" s="124"/>
      <c r="IK30" s="124"/>
      <c r="IL30" s="124"/>
      <c r="IM30" s="124"/>
      <c r="IN30" s="124"/>
      <c r="IO30" s="124"/>
      <c r="IP30" s="124"/>
      <c r="IQ30" s="124"/>
      <c r="IR30" s="124"/>
      <c r="IS30" s="124"/>
      <c r="IT30" s="124"/>
      <c r="IU30" s="124"/>
      <c r="IV30" s="124"/>
    </row>
    <row r="31" s="125" customFormat="1" customHeight="1" spans="1:256">
      <c r="A31" s="124"/>
      <c r="B31" s="124"/>
      <c r="C31" s="124"/>
      <c r="D31" s="124"/>
      <c r="E31" s="124"/>
      <c r="F31" s="124"/>
      <c r="G31" s="124"/>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4"/>
      <c r="BM31" s="124"/>
      <c r="BN31" s="124"/>
      <c r="BO31" s="124"/>
      <c r="BP31" s="124"/>
      <c r="BQ31" s="124"/>
      <c r="BR31" s="124"/>
      <c r="BS31" s="124"/>
      <c r="BT31" s="124"/>
      <c r="BU31" s="124"/>
      <c r="BV31" s="124"/>
      <c r="BW31" s="124"/>
      <c r="BX31" s="124"/>
      <c r="BY31" s="124"/>
      <c r="BZ31" s="124"/>
      <c r="CA31" s="124"/>
      <c r="CB31" s="124"/>
      <c r="CC31" s="124"/>
      <c r="CD31" s="124"/>
      <c r="CE31" s="124"/>
      <c r="CF31" s="124"/>
      <c r="CG31" s="124"/>
      <c r="CH31" s="124"/>
      <c r="CI31" s="124"/>
      <c r="CJ31" s="124"/>
      <c r="CK31" s="124"/>
      <c r="CL31" s="124"/>
      <c r="CM31" s="124"/>
      <c r="CN31" s="124"/>
      <c r="CO31" s="124"/>
      <c r="CP31" s="124"/>
      <c r="CQ31" s="124"/>
      <c r="CR31" s="124"/>
      <c r="CS31" s="124"/>
      <c r="CT31" s="124"/>
      <c r="CU31" s="124"/>
      <c r="CV31" s="124"/>
      <c r="CW31" s="124"/>
      <c r="CX31" s="124"/>
      <c r="CY31" s="124"/>
      <c r="CZ31" s="124"/>
      <c r="DA31" s="124"/>
      <c r="DB31" s="124"/>
      <c r="DC31" s="124"/>
      <c r="DD31" s="124"/>
      <c r="DE31" s="124"/>
      <c r="DF31" s="124"/>
      <c r="DG31" s="124"/>
      <c r="DH31" s="124"/>
      <c r="DI31" s="124"/>
      <c r="DJ31" s="124"/>
      <c r="DK31" s="124"/>
      <c r="DL31" s="124"/>
      <c r="DM31" s="124"/>
      <c r="DN31" s="124"/>
      <c r="DO31" s="124"/>
      <c r="DP31" s="124"/>
      <c r="DQ31" s="124"/>
      <c r="DR31" s="124"/>
      <c r="DS31" s="124"/>
      <c r="DT31" s="124"/>
      <c r="DU31" s="124"/>
      <c r="DV31" s="124"/>
      <c r="DW31" s="124"/>
      <c r="DX31" s="124"/>
      <c r="DY31" s="124"/>
      <c r="DZ31" s="124"/>
      <c r="EA31" s="124"/>
      <c r="EB31" s="124"/>
      <c r="EC31" s="124"/>
      <c r="ED31" s="124"/>
      <c r="EE31" s="124"/>
      <c r="EF31" s="124"/>
      <c r="EG31" s="124"/>
      <c r="EH31" s="124"/>
      <c r="EI31" s="124"/>
      <c r="EJ31" s="124"/>
      <c r="EK31" s="124"/>
      <c r="EL31" s="124"/>
      <c r="EM31" s="124"/>
      <c r="EN31" s="124"/>
      <c r="EO31" s="124"/>
      <c r="EP31" s="124"/>
      <c r="EQ31" s="124"/>
      <c r="ER31" s="124"/>
      <c r="ES31" s="124"/>
      <c r="ET31" s="124"/>
      <c r="EU31" s="124"/>
      <c r="EV31" s="124"/>
      <c r="EW31" s="124"/>
      <c r="EX31" s="124"/>
      <c r="EY31" s="124"/>
      <c r="EZ31" s="124"/>
      <c r="FA31" s="124"/>
      <c r="FB31" s="124"/>
      <c r="FC31" s="124"/>
      <c r="FD31" s="124"/>
      <c r="FE31" s="124"/>
      <c r="FF31" s="124"/>
      <c r="FG31" s="124"/>
      <c r="FH31" s="124"/>
      <c r="FI31" s="124"/>
      <c r="FJ31" s="124"/>
      <c r="FK31" s="124"/>
      <c r="FL31" s="124"/>
      <c r="FM31" s="124"/>
      <c r="FN31" s="124"/>
      <c r="FO31" s="124"/>
      <c r="FP31" s="124"/>
      <c r="FQ31" s="124"/>
      <c r="FR31" s="124"/>
      <c r="FS31" s="124"/>
      <c r="FT31" s="124"/>
      <c r="FU31" s="124"/>
      <c r="FV31" s="124"/>
      <c r="FW31" s="124"/>
      <c r="FX31" s="124"/>
      <c r="FY31" s="124"/>
      <c r="FZ31" s="124"/>
      <c r="GA31" s="124"/>
      <c r="GB31" s="124"/>
      <c r="GC31" s="124"/>
      <c r="GD31" s="124"/>
      <c r="GE31" s="124"/>
      <c r="GF31" s="124"/>
      <c r="GG31" s="124"/>
      <c r="GH31" s="124"/>
      <c r="GI31" s="124"/>
      <c r="GJ31" s="124"/>
      <c r="GK31" s="124"/>
      <c r="GL31" s="124"/>
      <c r="GM31" s="124"/>
      <c r="GN31" s="124"/>
      <c r="GO31" s="124"/>
      <c r="GP31" s="124"/>
      <c r="GQ31" s="124"/>
      <c r="GR31" s="124"/>
      <c r="GS31" s="124"/>
      <c r="GT31" s="124"/>
      <c r="GU31" s="124"/>
      <c r="GV31" s="124"/>
      <c r="GW31" s="124"/>
      <c r="GX31" s="124"/>
      <c r="GY31" s="124"/>
      <c r="GZ31" s="124"/>
      <c r="HA31" s="124"/>
      <c r="HB31" s="124"/>
      <c r="HC31" s="124"/>
      <c r="HD31" s="124"/>
      <c r="HE31" s="124"/>
      <c r="HF31" s="124"/>
      <c r="HG31" s="124"/>
      <c r="HH31" s="124"/>
      <c r="HI31" s="124"/>
      <c r="HJ31" s="124"/>
      <c r="HK31" s="124"/>
      <c r="HL31" s="124"/>
      <c r="HM31" s="124"/>
      <c r="HN31" s="124"/>
      <c r="HO31" s="124"/>
      <c r="HP31" s="124"/>
      <c r="HQ31" s="124"/>
      <c r="HR31" s="124"/>
      <c r="HS31" s="124"/>
      <c r="HT31" s="124"/>
      <c r="HU31" s="124"/>
      <c r="HV31" s="124"/>
      <c r="HW31" s="124"/>
      <c r="HX31" s="124"/>
      <c r="HY31" s="124"/>
      <c r="HZ31" s="124"/>
      <c r="IA31" s="124"/>
      <c r="IB31" s="124"/>
      <c r="IC31" s="124"/>
      <c r="ID31" s="124"/>
      <c r="IE31" s="124"/>
      <c r="IF31" s="124"/>
      <c r="IG31" s="124"/>
      <c r="IH31" s="124"/>
      <c r="II31" s="124"/>
      <c r="IJ31" s="124"/>
      <c r="IK31" s="124"/>
      <c r="IL31" s="124"/>
      <c r="IM31" s="124"/>
      <c r="IN31" s="124"/>
      <c r="IO31" s="124"/>
      <c r="IP31" s="124"/>
      <c r="IQ31" s="124"/>
      <c r="IR31" s="124"/>
      <c r="IS31" s="124"/>
      <c r="IT31" s="124"/>
      <c r="IU31" s="124"/>
      <c r="IV31" s="124"/>
    </row>
  </sheetData>
  <mergeCells count="3">
    <mergeCell ref="A2:I2"/>
    <mergeCell ref="A3:I3"/>
    <mergeCell ref="A15:I15"/>
  </mergeCells>
  <pageMargins left="0.748031496062992" right="0.748031496062992" top="0.984251968503937" bottom="0.984251968503937" header="0.511811023622047" footer="0.511811023622047"/>
  <pageSetup paperSize="9" scale="91" orientation="landscape" horizontalDpi="600" verticalDpi="600"/>
  <headerFooter alignWithMargins="0">
    <oddFooter>&amp;C&amp;P</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4"/>
  <sheetViews>
    <sheetView workbookViewId="0">
      <selection activeCell="F14" sqref="F14"/>
    </sheetView>
  </sheetViews>
  <sheetFormatPr defaultColWidth="12.1833333333333" defaultRowHeight="15.55" customHeight="1"/>
  <cols>
    <col min="1" max="1" width="30" style="124" customWidth="1"/>
    <col min="2" max="2" width="13.125" style="124" customWidth="1"/>
    <col min="3" max="3" width="12.125" style="124" customWidth="1"/>
    <col min="4" max="4" width="12.5" style="124" customWidth="1"/>
    <col min="5" max="5" width="13.125" style="124" customWidth="1"/>
    <col min="6" max="6" width="12.25" style="124" customWidth="1"/>
    <col min="7" max="7" width="11.875" style="124" customWidth="1"/>
    <col min="8" max="9" width="12.625" style="124" customWidth="1"/>
    <col min="10" max="256" width="12.1833333333333" style="124" customWidth="1"/>
    <col min="257" max="16384" width="12.1833333333333" style="124"/>
  </cols>
  <sheetData>
    <row r="1" s="123" customFormat="1" customHeight="1" spans="1:256">
      <c r="A1" s="124" t="s">
        <v>879</v>
      </c>
      <c r="B1" s="124"/>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c r="DF1" s="124"/>
      <c r="DG1" s="124"/>
      <c r="DH1" s="124"/>
      <c r="DI1" s="124"/>
      <c r="DJ1" s="124"/>
      <c r="DK1" s="124"/>
      <c r="DL1" s="124"/>
      <c r="DM1" s="124"/>
      <c r="DN1" s="124"/>
      <c r="DO1" s="124"/>
      <c r="DP1" s="124"/>
      <c r="DQ1" s="124"/>
      <c r="DR1" s="124"/>
      <c r="DS1" s="124"/>
      <c r="DT1" s="124"/>
      <c r="DU1" s="124"/>
      <c r="DV1" s="124"/>
      <c r="DW1" s="124"/>
      <c r="DX1" s="124"/>
      <c r="DY1" s="124"/>
      <c r="DZ1" s="124"/>
      <c r="EA1" s="124"/>
      <c r="EB1" s="124"/>
      <c r="EC1" s="124"/>
      <c r="ED1" s="124"/>
      <c r="EE1" s="124"/>
      <c r="EF1" s="124"/>
      <c r="EG1" s="124"/>
      <c r="EH1" s="124"/>
      <c r="EI1" s="124"/>
      <c r="EJ1" s="124"/>
      <c r="EK1" s="124"/>
      <c r="EL1" s="124"/>
      <c r="EM1" s="124"/>
      <c r="EN1" s="124"/>
      <c r="EO1" s="124"/>
      <c r="EP1" s="124"/>
      <c r="EQ1" s="124"/>
      <c r="ER1" s="124"/>
      <c r="ES1" s="124"/>
      <c r="ET1" s="124"/>
      <c r="EU1" s="124"/>
      <c r="EV1" s="124"/>
      <c r="EW1" s="124"/>
      <c r="EX1" s="124"/>
      <c r="EY1" s="124"/>
      <c r="EZ1" s="124"/>
      <c r="FA1" s="124"/>
      <c r="FB1" s="124"/>
      <c r="FC1" s="124"/>
      <c r="FD1" s="124"/>
      <c r="FE1" s="124"/>
      <c r="FF1" s="124"/>
      <c r="FG1" s="124"/>
      <c r="FH1" s="124"/>
      <c r="FI1" s="124"/>
      <c r="FJ1" s="124"/>
      <c r="FK1" s="124"/>
      <c r="FL1" s="124"/>
      <c r="FM1" s="124"/>
      <c r="FN1" s="124"/>
      <c r="FO1" s="124"/>
      <c r="FP1" s="124"/>
      <c r="FQ1" s="124"/>
      <c r="FR1" s="124"/>
      <c r="FS1" s="124"/>
      <c r="FT1" s="124"/>
      <c r="FU1" s="124"/>
      <c r="FV1" s="124"/>
      <c r="FW1" s="124"/>
      <c r="FX1" s="124"/>
      <c r="FY1" s="124"/>
      <c r="FZ1" s="124"/>
      <c r="GA1" s="124"/>
      <c r="GB1" s="124"/>
      <c r="GC1" s="124"/>
      <c r="GD1" s="124"/>
      <c r="GE1" s="124"/>
      <c r="GF1" s="124"/>
      <c r="GG1" s="124"/>
      <c r="GH1" s="124"/>
      <c r="GI1" s="124"/>
      <c r="GJ1" s="124"/>
      <c r="GK1" s="124"/>
      <c r="GL1" s="124"/>
      <c r="GM1" s="124"/>
      <c r="GN1" s="124"/>
      <c r="GO1" s="124"/>
      <c r="GP1" s="124"/>
      <c r="GQ1" s="124"/>
      <c r="GR1" s="124"/>
      <c r="GS1" s="124"/>
      <c r="GT1" s="124"/>
      <c r="GU1" s="124"/>
      <c r="GV1" s="124"/>
      <c r="GW1" s="124"/>
      <c r="GX1" s="124"/>
      <c r="GY1" s="124"/>
      <c r="GZ1" s="124"/>
      <c r="HA1" s="124"/>
      <c r="HB1" s="124"/>
      <c r="HC1" s="124"/>
      <c r="HD1" s="124"/>
      <c r="HE1" s="124"/>
      <c r="HF1" s="124"/>
      <c r="HG1" s="124"/>
      <c r="HH1" s="124"/>
      <c r="HI1" s="124"/>
      <c r="HJ1" s="124"/>
      <c r="HK1" s="124"/>
      <c r="HL1" s="124"/>
      <c r="HM1" s="124"/>
      <c r="HN1" s="124"/>
      <c r="HO1" s="124"/>
      <c r="HP1" s="124"/>
      <c r="HQ1" s="124"/>
      <c r="HR1" s="124"/>
      <c r="HS1" s="124"/>
      <c r="HT1" s="124"/>
      <c r="HU1" s="124"/>
      <c r="HV1" s="124"/>
      <c r="HW1" s="124"/>
      <c r="HX1" s="124"/>
      <c r="HY1" s="124"/>
      <c r="HZ1" s="124"/>
      <c r="IA1" s="124"/>
      <c r="IB1" s="124"/>
      <c r="IC1" s="124"/>
      <c r="ID1" s="124"/>
      <c r="IE1" s="124"/>
      <c r="IF1" s="124"/>
      <c r="IG1" s="124"/>
      <c r="IH1" s="124"/>
      <c r="II1" s="124"/>
      <c r="IJ1" s="124"/>
      <c r="IK1" s="124"/>
      <c r="IL1" s="124"/>
      <c r="IM1" s="124"/>
      <c r="IN1" s="124"/>
      <c r="IO1" s="124"/>
      <c r="IP1" s="124"/>
      <c r="IQ1" s="124"/>
      <c r="IR1" s="124"/>
      <c r="IS1" s="124"/>
      <c r="IT1" s="124"/>
      <c r="IU1" s="124"/>
      <c r="IV1" s="124"/>
    </row>
    <row r="2" s="124" customFormat="1" ht="34" customHeight="1" spans="1:9">
      <c r="A2" s="126" t="s">
        <v>880</v>
      </c>
      <c r="B2" s="126"/>
      <c r="C2" s="126"/>
      <c r="D2" s="126"/>
      <c r="E2" s="126"/>
      <c r="F2" s="126"/>
      <c r="G2" s="126"/>
      <c r="H2" s="126"/>
      <c r="I2" s="126"/>
    </row>
    <row r="3" s="124" customFormat="1" ht="16.95" customHeight="1" spans="1:9">
      <c r="A3" s="127" t="s">
        <v>2</v>
      </c>
      <c r="B3" s="127"/>
      <c r="C3" s="127"/>
      <c r="D3" s="127"/>
      <c r="E3" s="127"/>
      <c r="F3" s="127"/>
      <c r="G3" s="127"/>
      <c r="H3" s="127"/>
      <c r="I3" s="127"/>
    </row>
    <row r="4" s="124" customFormat="1" ht="43.5" customHeight="1" spans="1:9">
      <c r="A4" s="128" t="s">
        <v>848</v>
      </c>
      <c r="B4" s="129" t="s">
        <v>733</v>
      </c>
      <c r="C4" s="129" t="s">
        <v>849</v>
      </c>
      <c r="D4" s="129" t="s">
        <v>850</v>
      </c>
      <c r="E4" s="129" t="s">
        <v>851</v>
      </c>
      <c r="F4" s="129" t="s">
        <v>852</v>
      </c>
      <c r="G4" s="129" t="s">
        <v>853</v>
      </c>
      <c r="H4" s="129" t="s">
        <v>854</v>
      </c>
      <c r="I4" s="129" t="s">
        <v>855</v>
      </c>
    </row>
    <row r="5" s="124" customFormat="1" ht="24" customHeight="1" spans="1:9">
      <c r="A5" s="130" t="s">
        <v>869</v>
      </c>
      <c r="B5" s="131">
        <f t="shared" ref="B5:B9" si="0">SUM(C5:I5)</f>
        <v>28553</v>
      </c>
      <c r="C5" s="131">
        <v>0</v>
      </c>
      <c r="D5" s="131">
        <v>5549</v>
      </c>
      <c r="E5" s="131">
        <v>22556</v>
      </c>
      <c r="F5" s="131">
        <v>0</v>
      </c>
      <c r="G5" s="131">
        <v>0</v>
      </c>
      <c r="H5" s="131">
        <v>0</v>
      </c>
      <c r="I5" s="131">
        <v>448</v>
      </c>
    </row>
    <row r="6" s="124" customFormat="1" ht="24" customHeight="1" spans="1:9">
      <c r="A6" s="132" t="s">
        <v>870</v>
      </c>
      <c r="B6" s="133">
        <f t="shared" si="0"/>
        <v>28128</v>
      </c>
      <c r="C6" s="131">
        <v>0</v>
      </c>
      <c r="D6" s="131">
        <v>5547</v>
      </c>
      <c r="E6" s="131">
        <v>22286</v>
      </c>
      <c r="F6" s="131">
        <v>0</v>
      </c>
      <c r="G6" s="131">
        <v>0</v>
      </c>
      <c r="H6" s="131">
        <v>0</v>
      </c>
      <c r="I6" s="131">
        <v>295</v>
      </c>
    </row>
    <row r="7" s="124" customFormat="1" ht="24" customHeight="1" spans="1:9">
      <c r="A7" s="134" t="s">
        <v>871</v>
      </c>
      <c r="B7" s="131">
        <f t="shared" si="0"/>
        <v>223</v>
      </c>
      <c r="C7" s="135">
        <v>0</v>
      </c>
      <c r="D7" s="131">
        <v>2</v>
      </c>
      <c r="E7" s="131">
        <v>221</v>
      </c>
      <c r="F7" s="131">
        <v>0</v>
      </c>
      <c r="G7" s="131">
        <v>0</v>
      </c>
      <c r="H7" s="131">
        <v>0</v>
      </c>
      <c r="I7" s="131">
        <v>0</v>
      </c>
    </row>
    <row r="8" s="124" customFormat="1" ht="24" customHeight="1" spans="1:9">
      <c r="A8" s="132" t="s">
        <v>872</v>
      </c>
      <c r="B8" s="136">
        <f t="shared" si="0"/>
        <v>82</v>
      </c>
      <c r="C8" s="131">
        <v>0</v>
      </c>
      <c r="D8" s="131">
        <v>0</v>
      </c>
      <c r="E8" s="131">
        <v>49</v>
      </c>
      <c r="F8" s="131">
        <v>0</v>
      </c>
      <c r="G8" s="131">
        <v>0</v>
      </c>
      <c r="H8" s="131">
        <v>0</v>
      </c>
      <c r="I8" s="131">
        <v>33</v>
      </c>
    </row>
    <row r="9" s="124" customFormat="1" ht="24" customHeight="1" spans="1:9">
      <c r="A9" s="132" t="s">
        <v>873</v>
      </c>
      <c r="B9" s="131">
        <f t="shared" si="0"/>
        <v>0</v>
      </c>
      <c r="C9" s="131">
        <v>0</v>
      </c>
      <c r="D9" s="131">
        <v>0</v>
      </c>
      <c r="E9" s="131">
        <v>0</v>
      </c>
      <c r="F9" s="131">
        <v>0</v>
      </c>
      <c r="G9" s="131">
        <v>0</v>
      </c>
      <c r="H9" s="131">
        <v>0</v>
      </c>
      <c r="I9" s="131">
        <v>0</v>
      </c>
    </row>
    <row r="10" s="124" customFormat="1" ht="24" customHeight="1" spans="1:9">
      <c r="A10" s="130" t="s">
        <v>874</v>
      </c>
      <c r="B10" s="131">
        <v>-659</v>
      </c>
      <c r="C10" s="131">
        <v>0</v>
      </c>
      <c r="D10" s="131">
        <v>1791</v>
      </c>
      <c r="E10" s="131">
        <v>-2662</v>
      </c>
      <c r="F10" s="131">
        <v>0</v>
      </c>
      <c r="G10" s="131">
        <v>0</v>
      </c>
      <c r="H10" s="131">
        <v>0</v>
      </c>
      <c r="I10" s="131">
        <v>212</v>
      </c>
    </row>
    <row r="11" s="124" customFormat="1" ht="24" customHeight="1" spans="1:9">
      <c r="A11" s="130" t="s">
        <v>875</v>
      </c>
      <c r="B11" s="131">
        <f>SUM(C11:I11)</f>
        <v>17166</v>
      </c>
      <c r="C11" s="131">
        <v>0</v>
      </c>
      <c r="D11" s="131">
        <v>12785</v>
      </c>
      <c r="E11" s="131">
        <v>2639</v>
      </c>
      <c r="F11" s="131">
        <v>0</v>
      </c>
      <c r="G11" s="131">
        <v>0</v>
      </c>
      <c r="H11" s="131">
        <v>0</v>
      </c>
      <c r="I11" s="131">
        <v>1742</v>
      </c>
    </row>
    <row r="12" s="124" customFormat="1" ht="57" customHeight="1" spans="1:9">
      <c r="A12" s="137" t="s">
        <v>876</v>
      </c>
      <c r="B12" s="138"/>
      <c r="C12" s="138"/>
      <c r="D12" s="138"/>
      <c r="E12" s="138"/>
      <c r="F12" s="138"/>
      <c r="G12" s="138"/>
      <c r="H12" s="138"/>
      <c r="I12" s="139"/>
    </row>
    <row r="13" s="124" customFormat="1" ht="16.95" customHeight="1"/>
    <row r="14" s="124" customFormat="1" ht="16.95" customHeight="1"/>
    <row r="15" s="124" customFormat="1" ht="16.95" customHeight="1"/>
    <row r="16" s="124" customFormat="1" ht="16.95" customHeight="1"/>
    <row r="18" s="124" customFormat="1" ht="16.95" customHeight="1"/>
    <row r="19" s="124" customFormat="1" ht="16.95" customHeight="1"/>
    <row r="23" s="125" customFormat="1" customHeight="1" spans="1:256">
      <c r="A23" s="124"/>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c r="BQ23" s="124"/>
      <c r="BR23" s="124"/>
      <c r="BS23" s="124"/>
      <c r="BT23" s="124"/>
      <c r="BU23" s="124"/>
      <c r="BV23" s="124"/>
      <c r="BW23" s="124"/>
      <c r="BX23" s="124"/>
      <c r="BY23" s="124"/>
      <c r="BZ23" s="124"/>
      <c r="CA23" s="124"/>
      <c r="CB23" s="124"/>
      <c r="CC23" s="124"/>
      <c r="CD23" s="124"/>
      <c r="CE23" s="124"/>
      <c r="CF23" s="124"/>
      <c r="CG23" s="124"/>
      <c r="CH23" s="124"/>
      <c r="CI23" s="124"/>
      <c r="CJ23" s="124"/>
      <c r="CK23" s="124"/>
      <c r="CL23" s="124"/>
      <c r="CM23" s="124"/>
      <c r="CN23" s="124"/>
      <c r="CO23" s="124"/>
      <c r="CP23" s="124"/>
      <c r="CQ23" s="124"/>
      <c r="CR23" s="124"/>
      <c r="CS23" s="124"/>
      <c r="CT23" s="124"/>
      <c r="CU23" s="124"/>
      <c r="CV23" s="124"/>
      <c r="CW23" s="124"/>
      <c r="CX23" s="124"/>
      <c r="CY23" s="124"/>
      <c r="CZ23" s="124"/>
      <c r="DA23" s="124"/>
      <c r="DB23" s="124"/>
      <c r="DC23" s="124"/>
      <c r="DD23" s="124"/>
      <c r="DE23" s="124"/>
      <c r="DF23" s="124"/>
      <c r="DG23" s="124"/>
      <c r="DH23" s="124"/>
      <c r="DI23" s="124"/>
      <c r="DJ23" s="124"/>
      <c r="DK23" s="124"/>
      <c r="DL23" s="124"/>
      <c r="DM23" s="124"/>
      <c r="DN23" s="124"/>
      <c r="DO23" s="124"/>
      <c r="DP23" s="124"/>
      <c r="DQ23" s="124"/>
      <c r="DR23" s="124"/>
      <c r="DS23" s="124"/>
      <c r="DT23" s="124"/>
      <c r="DU23" s="124"/>
      <c r="DV23" s="124"/>
      <c r="DW23" s="124"/>
      <c r="DX23" s="124"/>
      <c r="DY23" s="124"/>
      <c r="DZ23" s="124"/>
      <c r="EA23" s="124"/>
      <c r="EB23" s="124"/>
      <c r="EC23" s="124"/>
      <c r="ED23" s="124"/>
      <c r="EE23" s="124"/>
      <c r="EF23" s="124"/>
      <c r="EG23" s="124"/>
      <c r="EH23" s="124"/>
      <c r="EI23" s="124"/>
      <c r="EJ23" s="124"/>
      <c r="EK23" s="124"/>
      <c r="EL23" s="124"/>
      <c r="EM23" s="124"/>
      <c r="EN23" s="124"/>
      <c r="EO23" s="124"/>
      <c r="EP23" s="124"/>
      <c r="EQ23" s="124"/>
      <c r="ER23" s="124"/>
      <c r="ES23" s="124"/>
      <c r="ET23" s="124"/>
      <c r="EU23" s="124"/>
      <c r="EV23" s="124"/>
      <c r="EW23" s="124"/>
      <c r="EX23" s="124"/>
      <c r="EY23" s="124"/>
      <c r="EZ23" s="124"/>
      <c r="FA23" s="124"/>
      <c r="FB23" s="124"/>
      <c r="FC23" s="124"/>
      <c r="FD23" s="124"/>
      <c r="FE23" s="124"/>
      <c r="FF23" s="124"/>
      <c r="FG23" s="124"/>
      <c r="FH23" s="124"/>
      <c r="FI23" s="124"/>
      <c r="FJ23" s="124"/>
      <c r="FK23" s="124"/>
      <c r="FL23" s="124"/>
      <c r="FM23" s="124"/>
      <c r="FN23" s="124"/>
      <c r="FO23" s="124"/>
      <c r="FP23" s="124"/>
      <c r="FQ23" s="124"/>
      <c r="FR23" s="124"/>
      <c r="FS23" s="124"/>
      <c r="FT23" s="124"/>
      <c r="FU23" s="124"/>
      <c r="FV23" s="124"/>
      <c r="FW23" s="124"/>
      <c r="FX23" s="124"/>
      <c r="FY23" s="124"/>
      <c r="FZ23" s="124"/>
      <c r="GA23" s="124"/>
      <c r="GB23" s="124"/>
      <c r="GC23" s="124"/>
      <c r="GD23" s="124"/>
      <c r="GE23" s="124"/>
      <c r="GF23" s="124"/>
      <c r="GG23" s="124"/>
      <c r="GH23" s="124"/>
      <c r="GI23" s="124"/>
      <c r="GJ23" s="124"/>
      <c r="GK23" s="124"/>
      <c r="GL23" s="124"/>
      <c r="GM23" s="124"/>
      <c r="GN23" s="124"/>
      <c r="GO23" s="124"/>
      <c r="GP23" s="124"/>
      <c r="GQ23" s="124"/>
      <c r="GR23" s="124"/>
      <c r="GS23" s="124"/>
      <c r="GT23" s="124"/>
      <c r="GU23" s="124"/>
      <c r="GV23" s="124"/>
      <c r="GW23" s="124"/>
      <c r="GX23" s="124"/>
      <c r="GY23" s="124"/>
      <c r="GZ23" s="124"/>
      <c r="HA23" s="124"/>
      <c r="HB23" s="124"/>
      <c r="HC23" s="124"/>
      <c r="HD23" s="124"/>
      <c r="HE23" s="124"/>
      <c r="HF23" s="124"/>
      <c r="HG23" s="124"/>
      <c r="HH23" s="124"/>
      <c r="HI23" s="124"/>
      <c r="HJ23" s="124"/>
      <c r="HK23" s="124"/>
      <c r="HL23" s="124"/>
      <c r="HM23" s="124"/>
      <c r="HN23" s="124"/>
      <c r="HO23" s="124"/>
      <c r="HP23" s="124"/>
      <c r="HQ23" s="124"/>
      <c r="HR23" s="124"/>
      <c r="HS23" s="124"/>
      <c r="HT23" s="124"/>
      <c r="HU23" s="124"/>
      <c r="HV23" s="124"/>
      <c r="HW23" s="124"/>
      <c r="HX23" s="124"/>
      <c r="HY23" s="124"/>
      <c r="HZ23" s="124"/>
      <c r="IA23" s="124"/>
      <c r="IB23" s="124"/>
      <c r="IC23" s="124"/>
      <c r="ID23" s="124"/>
      <c r="IE23" s="124"/>
      <c r="IF23" s="124"/>
      <c r="IG23" s="124"/>
      <c r="IH23" s="124"/>
      <c r="II23" s="124"/>
      <c r="IJ23" s="124"/>
      <c r="IK23" s="124"/>
      <c r="IL23" s="124"/>
      <c r="IM23" s="124"/>
      <c r="IN23" s="124"/>
      <c r="IO23" s="124"/>
      <c r="IP23" s="124"/>
      <c r="IQ23" s="124"/>
      <c r="IR23" s="124"/>
      <c r="IS23" s="124"/>
      <c r="IT23" s="124"/>
      <c r="IU23" s="124"/>
      <c r="IV23" s="124"/>
    </row>
    <row r="24" s="125" customFormat="1" customHeight="1" spans="1:256">
      <c r="A24" s="124"/>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4"/>
      <c r="BM24" s="124"/>
      <c r="BN24" s="124"/>
      <c r="BO24" s="124"/>
      <c r="BP24" s="124"/>
      <c r="BQ24" s="124"/>
      <c r="BR24" s="124"/>
      <c r="BS24" s="124"/>
      <c r="BT24" s="124"/>
      <c r="BU24" s="124"/>
      <c r="BV24" s="124"/>
      <c r="BW24" s="124"/>
      <c r="BX24" s="124"/>
      <c r="BY24" s="124"/>
      <c r="BZ24" s="124"/>
      <c r="CA24" s="124"/>
      <c r="CB24" s="124"/>
      <c r="CC24" s="124"/>
      <c r="CD24" s="124"/>
      <c r="CE24" s="124"/>
      <c r="CF24" s="124"/>
      <c r="CG24" s="124"/>
      <c r="CH24" s="124"/>
      <c r="CI24" s="124"/>
      <c r="CJ24" s="124"/>
      <c r="CK24" s="124"/>
      <c r="CL24" s="124"/>
      <c r="CM24" s="124"/>
      <c r="CN24" s="124"/>
      <c r="CO24" s="124"/>
      <c r="CP24" s="124"/>
      <c r="CQ24" s="124"/>
      <c r="CR24" s="124"/>
      <c r="CS24" s="124"/>
      <c r="CT24" s="124"/>
      <c r="CU24" s="124"/>
      <c r="CV24" s="124"/>
      <c r="CW24" s="124"/>
      <c r="CX24" s="124"/>
      <c r="CY24" s="124"/>
      <c r="CZ24" s="124"/>
      <c r="DA24" s="124"/>
      <c r="DB24" s="124"/>
      <c r="DC24" s="124"/>
      <c r="DD24" s="124"/>
      <c r="DE24" s="124"/>
      <c r="DF24" s="124"/>
      <c r="DG24" s="124"/>
      <c r="DH24" s="124"/>
      <c r="DI24" s="124"/>
      <c r="DJ24" s="124"/>
      <c r="DK24" s="124"/>
      <c r="DL24" s="124"/>
      <c r="DM24" s="124"/>
      <c r="DN24" s="124"/>
      <c r="DO24" s="124"/>
      <c r="DP24" s="124"/>
      <c r="DQ24" s="124"/>
      <c r="DR24" s="124"/>
      <c r="DS24" s="124"/>
      <c r="DT24" s="124"/>
      <c r="DU24" s="124"/>
      <c r="DV24" s="124"/>
      <c r="DW24" s="124"/>
      <c r="DX24" s="124"/>
      <c r="DY24" s="124"/>
      <c r="DZ24" s="124"/>
      <c r="EA24" s="124"/>
      <c r="EB24" s="124"/>
      <c r="EC24" s="124"/>
      <c r="ED24" s="124"/>
      <c r="EE24" s="124"/>
      <c r="EF24" s="124"/>
      <c r="EG24" s="124"/>
      <c r="EH24" s="124"/>
      <c r="EI24" s="124"/>
      <c r="EJ24" s="124"/>
      <c r="EK24" s="124"/>
      <c r="EL24" s="124"/>
      <c r="EM24" s="124"/>
      <c r="EN24" s="124"/>
      <c r="EO24" s="124"/>
      <c r="EP24" s="124"/>
      <c r="EQ24" s="124"/>
      <c r="ER24" s="124"/>
      <c r="ES24" s="124"/>
      <c r="ET24" s="124"/>
      <c r="EU24" s="124"/>
      <c r="EV24" s="124"/>
      <c r="EW24" s="124"/>
      <c r="EX24" s="124"/>
      <c r="EY24" s="124"/>
      <c r="EZ24" s="124"/>
      <c r="FA24" s="124"/>
      <c r="FB24" s="124"/>
      <c r="FC24" s="124"/>
      <c r="FD24" s="124"/>
      <c r="FE24" s="124"/>
      <c r="FF24" s="124"/>
      <c r="FG24" s="124"/>
      <c r="FH24" s="124"/>
      <c r="FI24" s="124"/>
      <c r="FJ24" s="124"/>
      <c r="FK24" s="124"/>
      <c r="FL24" s="124"/>
      <c r="FM24" s="124"/>
      <c r="FN24" s="124"/>
      <c r="FO24" s="124"/>
      <c r="FP24" s="124"/>
      <c r="FQ24" s="124"/>
      <c r="FR24" s="124"/>
      <c r="FS24" s="124"/>
      <c r="FT24" s="124"/>
      <c r="FU24" s="124"/>
      <c r="FV24" s="124"/>
      <c r="FW24" s="124"/>
      <c r="FX24" s="124"/>
      <c r="FY24" s="124"/>
      <c r="FZ24" s="124"/>
      <c r="GA24" s="124"/>
      <c r="GB24" s="124"/>
      <c r="GC24" s="124"/>
      <c r="GD24" s="124"/>
      <c r="GE24" s="124"/>
      <c r="GF24" s="124"/>
      <c r="GG24" s="124"/>
      <c r="GH24" s="124"/>
      <c r="GI24" s="124"/>
      <c r="GJ24" s="124"/>
      <c r="GK24" s="124"/>
      <c r="GL24" s="124"/>
      <c r="GM24" s="124"/>
      <c r="GN24" s="124"/>
      <c r="GO24" s="124"/>
      <c r="GP24" s="124"/>
      <c r="GQ24" s="124"/>
      <c r="GR24" s="124"/>
      <c r="GS24" s="124"/>
      <c r="GT24" s="124"/>
      <c r="GU24" s="124"/>
      <c r="GV24" s="124"/>
      <c r="GW24" s="124"/>
      <c r="GX24" s="124"/>
      <c r="GY24" s="124"/>
      <c r="GZ24" s="124"/>
      <c r="HA24" s="124"/>
      <c r="HB24" s="124"/>
      <c r="HC24" s="124"/>
      <c r="HD24" s="124"/>
      <c r="HE24" s="124"/>
      <c r="HF24" s="124"/>
      <c r="HG24" s="124"/>
      <c r="HH24" s="124"/>
      <c r="HI24" s="124"/>
      <c r="HJ24" s="124"/>
      <c r="HK24" s="124"/>
      <c r="HL24" s="124"/>
      <c r="HM24" s="124"/>
      <c r="HN24" s="124"/>
      <c r="HO24" s="124"/>
      <c r="HP24" s="124"/>
      <c r="HQ24" s="124"/>
      <c r="HR24" s="124"/>
      <c r="HS24" s="124"/>
      <c r="HT24" s="124"/>
      <c r="HU24" s="124"/>
      <c r="HV24" s="124"/>
      <c r="HW24" s="124"/>
      <c r="HX24" s="124"/>
      <c r="HY24" s="124"/>
      <c r="HZ24" s="124"/>
      <c r="IA24" s="124"/>
      <c r="IB24" s="124"/>
      <c r="IC24" s="124"/>
      <c r="ID24" s="124"/>
      <c r="IE24" s="124"/>
      <c r="IF24" s="124"/>
      <c r="IG24" s="124"/>
      <c r="IH24" s="124"/>
      <c r="II24" s="124"/>
      <c r="IJ24" s="124"/>
      <c r="IK24" s="124"/>
      <c r="IL24" s="124"/>
      <c r="IM24" s="124"/>
      <c r="IN24" s="124"/>
      <c r="IO24" s="124"/>
      <c r="IP24" s="124"/>
      <c r="IQ24" s="124"/>
      <c r="IR24" s="124"/>
      <c r="IS24" s="124"/>
      <c r="IT24" s="124"/>
      <c r="IU24" s="124"/>
      <c r="IV24" s="124"/>
    </row>
  </sheetData>
  <mergeCells count="3">
    <mergeCell ref="A2:I2"/>
    <mergeCell ref="A3:I3"/>
    <mergeCell ref="A12:I12"/>
  </mergeCells>
  <pageMargins left="0.748031496062992" right="0.748031496062992" top="0.984251968503937" bottom="0.984251968503937" header="0.511811023622047" footer="0.511811023622047"/>
  <pageSetup paperSize="9" scale="96" orientation="landscape" horizontalDpi="600" verticalDpi="600"/>
  <headerFooter alignWithMargins="0">
    <oddFooter>&amp;C&amp;P</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6"/>
  <sheetViews>
    <sheetView workbookViewId="0">
      <selection activeCell="F21" sqref="F21"/>
    </sheetView>
  </sheetViews>
  <sheetFormatPr defaultColWidth="9" defaultRowHeight="14.25" outlineLevelCol="1"/>
  <cols>
    <col min="1" max="1" width="40.5" style="115" customWidth="1"/>
    <col min="2" max="2" width="40.5" style="116" customWidth="1"/>
    <col min="3" max="16384" width="9" style="115"/>
  </cols>
  <sheetData>
    <row r="1" spans="1:1">
      <c r="A1" s="99" t="s">
        <v>881</v>
      </c>
    </row>
    <row r="2" ht="30" customHeight="1" spans="1:2">
      <c r="A2" s="100" t="s">
        <v>882</v>
      </c>
      <c r="B2" s="117"/>
    </row>
    <row r="3" ht="19.5" customHeight="1" spans="1:2">
      <c r="A3" s="101"/>
      <c r="B3" s="118" t="s">
        <v>2</v>
      </c>
    </row>
    <row r="4" ht="36" customHeight="1" spans="1:2">
      <c r="A4" s="119" t="s">
        <v>883</v>
      </c>
      <c r="B4" s="106" t="s">
        <v>884</v>
      </c>
    </row>
    <row r="5" ht="36" customHeight="1" spans="1:2">
      <c r="A5" s="104" t="s">
        <v>885</v>
      </c>
      <c r="B5" s="120"/>
    </row>
    <row r="6" ht="36" customHeight="1" spans="1:2">
      <c r="A6" s="109" t="s">
        <v>886</v>
      </c>
      <c r="B6" s="106"/>
    </row>
    <row r="7" ht="36" customHeight="1" spans="1:2">
      <c r="A7" s="107" t="s">
        <v>887</v>
      </c>
      <c r="B7" s="108"/>
    </row>
    <row r="8" ht="36" customHeight="1" spans="1:2">
      <c r="A8" s="107" t="s">
        <v>888</v>
      </c>
      <c r="B8" s="108"/>
    </row>
    <row r="9" ht="36" customHeight="1" spans="1:2">
      <c r="A9" s="107" t="s">
        <v>889</v>
      </c>
      <c r="B9" s="108"/>
    </row>
    <row r="10" ht="36" customHeight="1" spans="1:2">
      <c r="A10" s="107" t="s">
        <v>890</v>
      </c>
      <c r="B10" s="108"/>
    </row>
    <row r="11" ht="36" customHeight="1" spans="1:2">
      <c r="A11" s="107" t="s">
        <v>891</v>
      </c>
      <c r="B11" s="108"/>
    </row>
    <row r="12" ht="36" customHeight="1" spans="1:2">
      <c r="A12" s="107"/>
      <c r="B12" s="108"/>
    </row>
    <row r="13" ht="36" customHeight="1" spans="1:2">
      <c r="A13" s="109" t="s">
        <v>892</v>
      </c>
      <c r="B13" s="108"/>
    </row>
    <row r="14" ht="36" customHeight="1" spans="1:2">
      <c r="A14" s="109"/>
      <c r="B14" s="108"/>
    </row>
    <row r="15" ht="36" customHeight="1" spans="1:2">
      <c r="A15" s="121" t="s">
        <v>893</v>
      </c>
      <c r="B15" s="111"/>
    </row>
    <row r="16" s="112" customFormat="1" ht="26.25" customHeight="1" spans="1:2">
      <c r="A16" s="112" t="s">
        <v>894</v>
      </c>
      <c r="B16" s="122"/>
    </row>
  </sheetData>
  <mergeCells count="1">
    <mergeCell ref="A2:B2"/>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7"/>
  <sheetViews>
    <sheetView workbookViewId="0">
      <selection activeCell="F14" sqref="F14"/>
    </sheetView>
  </sheetViews>
  <sheetFormatPr defaultColWidth="9" defaultRowHeight="14.25" outlineLevelCol="1"/>
  <cols>
    <col min="1" max="1" width="40.625" style="99" customWidth="1"/>
    <col min="2" max="2" width="38.75" style="99" customWidth="1"/>
    <col min="3" max="16384" width="9" style="99"/>
  </cols>
  <sheetData>
    <row r="1" spans="1:1">
      <c r="A1" s="99" t="s">
        <v>895</v>
      </c>
    </row>
    <row r="2" ht="30" customHeight="1" spans="1:2">
      <c r="A2" s="100" t="s">
        <v>896</v>
      </c>
      <c r="B2" s="100"/>
    </row>
    <row r="3" ht="19.5" customHeight="1" spans="1:2">
      <c r="A3" s="101"/>
      <c r="B3" s="102" t="s">
        <v>2</v>
      </c>
    </row>
    <row r="4" ht="36" customHeight="1" spans="1:2">
      <c r="A4" s="103" t="s">
        <v>897</v>
      </c>
      <c r="B4" s="103" t="s">
        <v>898</v>
      </c>
    </row>
    <row r="5" ht="36" customHeight="1" spans="1:2">
      <c r="A5" s="104" t="s">
        <v>899</v>
      </c>
      <c r="B5" s="105">
        <v>1</v>
      </c>
    </row>
    <row r="6" ht="36" customHeight="1" spans="1:2">
      <c r="A6" s="104" t="s">
        <v>900</v>
      </c>
      <c r="B6" s="106"/>
    </row>
    <row r="7" ht="36" customHeight="1" spans="1:2">
      <c r="A7" s="104" t="s">
        <v>901</v>
      </c>
      <c r="B7" s="106"/>
    </row>
    <row r="8" ht="36" customHeight="1" spans="1:2">
      <c r="A8" s="104" t="s">
        <v>902</v>
      </c>
      <c r="B8" s="106"/>
    </row>
    <row r="9" ht="36" customHeight="1" spans="1:2">
      <c r="A9" s="104" t="s">
        <v>903</v>
      </c>
      <c r="B9" s="106"/>
    </row>
    <row r="10" ht="36" customHeight="1" spans="1:2">
      <c r="A10" s="104" t="s">
        <v>904</v>
      </c>
      <c r="B10" s="106"/>
    </row>
    <row r="11" ht="36" customHeight="1" spans="1:2">
      <c r="A11" s="104" t="s">
        <v>905</v>
      </c>
      <c r="B11" s="106"/>
    </row>
    <row r="12" ht="36" customHeight="1" spans="1:2">
      <c r="A12" s="107"/>
      <c r="B12" s="108"/>
    </row>
    <row r="13" ht="36" customHeight="1" spans="1:2">
      <c r="A13" s="107" t="s">
        <v>906</v>
      </c>
      <c r="B13" s="108">
        <v>1</v>
      </c>
    </row>
    <row r="14" ht="36" customHeight="1" spans="1:2">
      <c r="A14" s="109" t="s">
        <v>907</v>
      </c>
      <c r="B14" s="108"/>
    </row>
    <row r="15" ht="36" customHeight="1" spans="1:2">
      <c r="A15" s="110" t="s">
        <v>908</v>
      </c>
      <c r="B15" s="111">
        <v>1</v>
      </c>
    </row>
    <row r="16" ht="26.25" customHeight="1" spans="1:2">
      <c r="A16" s="112"/>
      <c r="B16" s="113"/>
    </row>
    <row r="17" spans="2:2">
      <c r="B17" s="114"/>
    </row>
  </sheetData>
  <mergeCells count="1">
    <mergeCell ref="A2:B2"/>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6"/>
  <sheetViews>
    <sheetView topLeftCell="C1" workbookViewId="0">
      <selection activeCell="J10" sqref="J10"/>
    </sheetView>
  </sheetViews>
  <sheetFormatPr defaultColWidth="9" defaultRowHeight="14.25" outlineLevelCol="3"/>
  <cols>
    <col min="1" max="1" width="40.5" style="115" customWidth="1"/>
    <col min="2" max="2" width="40.5" style="116" customWidth="1"/>
    <col min="3" max="3" width="38.375" style="115" customWidth="1"/>
    <col min="4" max="4" width="31.375" style="115" customWidth="1"/>
    <col min="5" max="16384" width="9" style="115"/>
  </cols>
  <sheetData>
    <row r="1" spans="1:4">
      <c r="A1" s="99" t="s">
        <v>909</v>
      </c>
      <c r="C1" s="99" t="s">
        <v>910</v>
      </c>
      <c r="D1" s="116"/>
    </row>
    <row r="2" ht="30" customHeight="1" spans="1:4">
      <c r="A2" s="100" t="s">
        <v>911</v>
      </c>
      <c r="B2" s="117"/>
      <c r="C2" s="100" t="s">
        <v>912</v>
      </c>
      <c r="D2" s="117"/>
    </row>
    <row r="3" ht="19.5" customHeight="1" spans="1:4">
      <c r="A3" s="101"/>
      <c r="B3" s="118" t="s">
        <v>2</v>
      </c>
      <c r="C3" s="101"/>
      <c r="D3" s="118" t="s">
        <v>2</v>
      </c>
    </row>
    <row r="4" ht="36" customHeight="1" spans="1:4">
      <c r="A4" s="119" t="s">
        <v>883</v>
      </c>
      <c r="B4" s="106" t="s">
        <v>884</v>
      </c>
      <c r="C4" s="119" t="s">
        <v>883</v>
      </c>
      <c r="D4" s="106" t="s">
        <v>884</v>
      </c>
    </row>
    <row r="5" ht="36" customHeight="1" spans="1:4">
      <c r="A5" s="104" t="s">
        <v>885</v>
      </c>
      <c r="B5" s="120"/>
      <c r="C5" s="104" t="s">
        <v>885</v>
      </c>
      <c r="D5" s="120"/>
    </row>
    <row r="6" ht="36" customHeight="1" spans="1:4">
      <c r="A6" s="109" t="s">
        <v>886</v>
      </c>
      <c r="B6" s="106"/>
      <c r="C6" s="109" t="s">
        <v>886</v>
      </c>
      <c r="D6" s="106"/>
    </row>
    <row r="7" ht="36" customHeight="1" spans="1:4">
      <c r="A7" s="107" t="s">
        <v>887</v>
      </c>
      <c r="B7" s="108"/>
      <c r="C7" s="107" t="s">
        <v>887</v>
      </c>
      <c r="D7" s="108"/>
    </row>
    <row r="8" ht="36" customHeight="1" spans="1:4">
      <c r="A8" s="107" t="s">
        <v>888</v>
      </c>
      <c r="B8" s="108"/>
      <c r="C8" s="107" t="s">
        <v>888</v>
      </c>
      <c r="D8" s="108"/>
    </row>
    <row r="9" ht="36" customHeight="1" spans="1:4">
      <c r="A9" s="107" t="s">
        <v>889</v>
      </c>
      <c r="B9" s="108"/>
      <c r="C9" s="107" t="s">
        <v>889</v>
      </c>
      <c r="D9" s="108"/>
    </row>
    <row r="10" ht="36" customHeight="1" spans="1:4">
      <c r="A10" s="107" t="s">
        <v>890</v>
      </c>
      <c r="B10" s="108"/>
      <c r="C10" s="107" t="s">
        <v>890</v>
      </c>
      <c r="D10" s="108"/>
    </row>
    <row r="11" ht="36" customHeight="1" spans="1:4">
      <c r="A11" s="107" t="s">
        <v>891</v>
      </c>
      <c r="B11" s="108"/>
      <c r="C11" s="107" t="s">
        <v>891</v>
      </c>
      <c r="D11" s="108"/>
    </row>
    <row r="12" ht="36" customHeight="1" spans="1:4">
      <c r="A12" s="107"/>
      <c r="B12" s="108"/>
      <c r="C12" s="107"/>
      <c r="D12" s="108"/>
    </row>
    <row r="13" ht="36" customHeight="1" spans="1:4">
      <c r="A13" s="109" t="s">
        <v>892</v>
      </c>
      <c r="B13" s="108"/>
      <c r="C13" s="109" t="s">
        <v>892</v>
      </c>
      <c r="D13" s="108"/>
    </row>
    <row r="14" ht="36" customHeight="1" spans="1:4">
      <c r="A14" s="109"/>
      <c r="B14" s="108"/>
      <c r="C14" s="109"/>
      <c r="D14" s="108"/>
    </row>
    <row r="15" ht="36" customHeight="1" spans="1:4">
      <c r="A15" s="121" t="s">
        <v>893</v>
      </c>
      <c r="B15" s="111"/>
      <c r="C15" s="121" t="s">
        <v>893</v>
      </c>
      <c r="D15" s="111"/>
    </row>
    <row r="16" s="112" customFormat="1" ht="26.25" customHeight="1" spans="1:4">
      <c r="A16" s="112" t="s">
        <v>913</v>
      </c>
      <c r="B16" s="122"/>
      <c r="C16" s="112" t="s">
        <v>894</v>
      </c>
      <c r="D16" s="122"/>
    </row>
  </sheetData>
  <mergeCells count="2">
    <mergeCell ref="A2:B2"/>
    <mergeCell ref="C2:D2"/>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7"/>
  <sheetViews>
    <sheetView workbookViewId="0">
      <selection activeCell="F8" sqref="F8"/>
    </sheetView>
  </sheetViews>
  <sheetFormatPr defaultColWidth="9" defaultRowHeight="14.25" outlineLevelCol="1"/>
  <cols>
    <col min="1" max="1" width="40.625" style="99" customWidth="1"/>
    <col min="2" max="2" width="38.75" style="99" customWidth="1"/>
    <col min="3" max="16384" width="9" style="99"/>
  </cols>
  <sheetData>
    <row r="1" spans="1:1">
      <c r="A1" s="99" t="s">
        <v>914</v>
      </c>
    </row>
    <row r="2" ht="30" customHeight="1" spans="1:2">
      <c r="A2" s="100" t="s">
        <v>915</v>
      </c>
      <c r="B2" s="100"/>
    </row>
    <row r="3" ht="19.5" customHeight="1" spans="1:2">
      <c r="A3" s="101"/>
      <c r="B3" s="102" t="s">
        <v>2</v>
      </c>
    </row>
    <row r="4" ht="36" customHeight="1" spans="1:2">
      <c r="A4" s="103" t="s">
        <v>897</v>
      </c>
      <c r="B4" s="103" t="s">
        <v>898</v>
      </c>
    </row>
    <row r="5" ht="36" customHeight="1" spans="1:2">
      <c r="A5" s="104" t="s">
        <v>899</v>
      </c>
      <c r="B5" s="105">
        <v>1</v>
      </c>
    </row>
    <row r="6" ht="36" customHeight="1" spans="1:2">
      <c r="A6" s="104" t="s">
        <v>900</v>
      </c>
      <c r="B6" s="106"/>
    </row>
    <row r="7" ht="36" customHeight="1" spans="1:2">
      <c r="A7" s="104" t="s">
        <v>901</v>
      </c>
      <c r="B7" s="106"/>
    </row>
    <row r="8" ht="36" customHeight="1" spans="1:2">
      <c r="A8" s="104" t="s">
        <v>902</v>
      </c>
      <c r="B8" s="106"/>
    </row>
    <row r="9" ht="36" customHeight="1" spans="1:2">
      <c r="A9" s="104" t="s">
        <v>903</v>
      </c>
      <c r="B9" s="106"/>
    </row>
    <row r="10" ht="36" customHeight="1" spans="1:2">
      <c r="A10" s="104" t="s">
        <v>904</v>
      </c>
      <c r="B10" s="106"/>
    </row>
    <row r="11" ht="36" customHeight="1" spans="1:2">
      <c r="A11" s="104" t="s">
        <v>905</v>
      </c>
      <c r="B11" s="106"/>
    </row>
    <row r="12" ht="36" customHeight="1" spans="1:2">
      <c r="A12" s="107"/>
      <c r="B12" s="108"/>
    </row>
    <row r="13" ht="36" customHeight="1" spans="1:2">
      <c r="A13" s="107" t="s">
        <v>906</v>
      </c>
      <c r="B13" s="108">
        <v>1</v>
      </c>
    </row>
    <row r="14" ht="36" customHeight="1" spans="1:2">
      <c r="A14" s="109" t="s">
        <v>907</v>
      </c>
      <c r="B14" s="108"/>
    </row>
    <row r="15" ht="36" customHeight="1" spans="1:2">
      <c r="A15" s="110" t="s">
        <v>908</v>
      </c>
      <c r="B15" s="111">
        <v>1</v>
      </c>
    </row>
    <row r="16" ht="26.25" customHeight="1" spans="1:2">
      <c r="A16" s="112"/>
      <c r="B16" s="113"/>
    </row>
    <row r="17" spans="2:2">
      <c r="B17" s="114"/>
    </row>
  </sheetData>
  <mergeCells count="1">
    <mergeCell ref="A2:B2"/>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7"/>
  <sheetViews>
    <sheetView workbookViewId="0">
      <selection activeCell="E10" sqref="E10"/>
    </sheetView>
  </sheetViews>
  <sheetFormatPr defaultColWidth="9" defaultRowHeight="14.25" outlineLevelCol="1"/>
  <cols>
    <col min="1" max="1" width="40.625" style="99" customWidth="1"/>
    <col min="2" max="2" width="38.75" style="99" customWidth="1"/>
    <col min="3" max="16384" width="9" style="99"/>
  </cols>
  <sheetData>
    <row r="1" s="99" customFormat="1" spans="1:1">
      <c r="A1" s="99" t="s">
        <v>916</v>
      </c>
    </row>
    <row r="2" s="99" customFormat="1" ht="30" customHeight="1" spans="1:2">
      <c r="A2" s="100" t="s">
        <v>917</v>
      </c>
      <c r="B2" s="100"/>
    </row>
    <row r="3" s="99" customFormat="1" ht="19.5" customHeight="1" spans="1:2">
      <c r="A3" s="101"/>
      <c r="B3" s="102" t="s">
        <v>2</v>
      </c>
    </row>
    <row r="4" s="99" customFormat="1" ht="36" customHeight="1" spans="1:2">
      <c r="A4" s="103" t="s">
        <v>897</v>
      </c>
      <c r="B4" s="103" t="s">
        <v>898</v>
      </c>
    </row>
    <row r="5" s="99" customFormat="1" ht="36" customHeight="1" spans="1:2">
      <c r="A5" s="104" t="s">
        <v>899</v>
      </c>
      <c r="B5" s="105"/>
    </row>
    <row r="6" s="99" customFormat="1" ht="36" customHeight="1" spans="1:2">
      <c r="A6" s="104" t="s">
        <v>900</v>
      </c>
      <c r="B6" s="106"/>
    </row>
    <row r="7" s="99" customFormat="1" ht="36" customHeight="1" spans="1:2">
      <c r="A7" s="104" t="s">
        <v>901</v>
      </c>
      <c r="B7" s="106"/>
    </row>
    <row r="8" s="99" customFormat="1" ht="36" customHeight="1" spans="1:2">
      <c r="A8" s="104" t="s">
        <v>902</v>
      </c>
      <c r="B8" s="106"/>
    </row>
    <row r="9" s="99" customFormat="1" ht="36" customHeight="1" spans="1:2">
      <c r="A9" s="104" t="s">
        <v>903</v>
      </c>
      <c r="B9" s="106"/>
    </row>
    <row r="10" s="99" customFormat="1" ht="36" customHeight="1" spans="1:2">
      <c r="A10" s="104" t="s">
        <v>904</v>
      </c>
      <c r="B10" s="106"/>
    </row>
    <row r="11" s="99" customFormat="1" ht="36" customHeight="1" spans="1:2">
      <c r="A11" s="104" t="s">
        <v>905</v>
      </c>
      <c r="B11" s="106"/>
    </row>
    <row r="12" s="99" customFormat="1" ht="36" customHeight="1" spans="1:2">
      <c r="A12" s="107"/>
      <c r="B12" s="108"/>
    </row>
    <row r="13" s="99" customFormat="1" ht="36" customHeight="1" spans="1:2">
      <c r="A13" s="107" t="s">
        <v>906</v>
      </c>
      <c r="B13" s="108"/>
    </row>
    <row r="14" s="99" customFormat="1" ht="36" customHeight="1" spans="1:2">
      <c r="A14" s="109" t="s">
        <v>907</v>
      </c>
      <c r="B14" s="108"/>
    </row>
    <row r="15" s="99" customFormat="1" ht="36" customHeight="1" spans="1:2">
      <c r="A15" s="110" t="s">
        <v>908</v>
      </c>
      <c r="B15" s="111"/>
    </row>
    <row r="16" s="99" customFormat="1" ht="26.25" customHeight="1" spans="1:2">
      <c r="A16" s="112" t="s">
        <v>918</v>
      </c>
      <c r="B16" s="113"/>
    </row>
    <row r="17" s="99" customFormat="1" spans="2:2">
      <c r="B17" s="114"/>
    </row>
  </sheetData>
  <mergeCells count="1">
    <mergeCell ref="A2:B2"/>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
  <sheetViews>
    <sheetView workbookViewId="0">
      <selection activeCell="C16" sqref="C16"/>
    </sheetView>
  </sheetViews>
  <sheetFormatPr defaultColWidth="9" defaultRowHeight="15" outlineLevelRow="6" outlineLevelCol="5"/>
  <cols>
    <col min="1" max="1" width="24.875" style="89" customWidth="1"/>
    <col min="2" max="2" width="46.25" style="89" customWidth="1"/>
    <col min="3" max="3" width="31.625" style="89" customWidth="1"/>
    <col min="4" max="4" width="18.375" style="89" customWidth="1"/>
    <col min="5" max="5" width="16.5" style="89" customWidth="1"/>
    <col min="6" max="6" width="13.75" style="89" customWidth="1"/>
    <col min="7" max="16384" width="9" style="89"/>
  </cols>
  <sheetData>
    <row r="1" s="89" customFormat="1" ht="28.5" customHeight="1" spans="1:2">
      <c r="A1" s="75" t="s">
        <v>919</v>
      </c>
      <c r="B1" s="75"/>
    </row>
    <row r="2" s="89" customFormat="1" ht="41.25" customHeight="1" spans="1:6">
      <c r="A2" s="90" t="s">
        <v>920</v>
      </c>
      <c r="B2" s="90"/>
      <c r="C2" s="90"/>
      <c r="D2" s="91"/>
      <c r="E2" s="91"/>
      <c r="F2" s="91"/>
    </row>
    <row r="3" s="89" customFormat="1" ht="24" customHeight="1" spans="3:3">
      <c r="C3" s="92" t="s">
        <v>921</v>
      </c>
    </row>
    <row r="4" s="89" customFormat="1" ht="32.25" customHeight="1" spans="1:3">
      <c r="A4" s="97" t="s">
        <v>922</v>
      </c>
      <c r="B4" s="93" t="s">
        <v>923</v>
      </c>
      <c r="C4" s="93" t="s">
        <v>924</v>
      </c>
    </row>
    <row r="5" s="89" customFormat="1" ht="30" customHeight="1" spans="1:3">
      <c r="A5" s="98"/>
      <c r="B5" s="93" t="s">
        <v>925</v>
      </c>
      <c r="C5" s="93" t="s">
        <v>925</v>
      </c>
    </row>
    <row r="6" s="89" customFormat="1" ht="30" customHeight="1" spans="1:3">
      <c r="A6" s="93" t="s">
        <v>926</v>
      </c>
      <c r="B6" s="94">
        <v>19.42</v>
      </c>
      <c r="C6" s="94">
        <v>19.2735692284</v>
      </c>
    </row>
    <row r="7" s="89" customFormat="1" ht="30" customHeight="1" spans="1:4">
      <c r="A7" s="95"/>
      <c r="B7" s="96"/>
      <c r="C7" s="96"/>
      <c r="D7" s="96"/>
    </row>
  </sheetData>
  <mergeCells count="3">
    <mergeCell ref="A2:C2"/>
    <mergeCell ref="A7:D7"/>
    <mergeCell ref="A4:A5"/>
  </mergeCells>
  <pageMargins left="0.748031496062992" right="0.748031496062992" top="0.984251968503937" bottom="0.984251968503937" header="0.511811023622047" footer="0.511811023622047"/>
  <pageSetup paperSize="9" orientation="landscape" horizontalDpi="600" verticalDpi="600"/>
  <headerFooter alignWithMargins="0">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2"/>
  <sheetViews>
    <sheetView workbookViewId="0">
      <selection activeCell="F4" sqref="F4"/>
    </sheetView>
  </sheetViews>
  <sheetFormatPr defaultColWidth="9" defaultRowHeight="14.25" outlineLevelCol="1"/>
  <cols>
    <col min="1" max="1" width="38.875" style="140" customWidth="1"/>
    <col min="2" max="2" width="36.125" style="194" customWidth="1"/>
    <col min="3" max="16384" width="9" style="140"/>
  </cols>
  <sheetData>
    <row r="1" ht="30" customHeight="1" spans="1:1">
      <c r="A1" s="125" t="s">
        <v>49</v>
      </c>
    </row>
    <row r="2" ht="56.25" customHeight="1" spans="1:2">
      <c r="A2" s="195" t="s">
        <v>50</v>
      </c>
      <c r="B2" s="196"/>
    </row>
    <row r="3" ht="45.75" customHeight="1" spans="2:2">
      <c r="B3" s="197" t="s">
        <v>2</v>
      </c>
    </row>
    <row r="4" s="125" customFormat="1" ht="30" customHeight="1" spans="1:2">
      <c r="A4" s="198" t="s">
        <v>3</v>
      </c>
      <c r="B4" s="199" t="s">
        <v>4</v>
      </c>
    </row>
    <row r="5" s="125" customFormat="1" ht="30" customHeight="1" spans="1:2">
      <c r="A5" s="192" t="s">
        <v>51</v>
      </c>
      <c r="B5" s="200">
        <v>282909</v>
      </c>
    </row>
    <row r="6" s="125" customFormat="1" ht="30" customHeight="1" spans="1:2">
      <c r="A6" s="192" t="s">
        <v>52</v>
      </c>
      <c r="B6" s="200">
        <v>3766</v>
      </c>
    </row>
    <row r="7" s="125" customFormat="1" ht="30" customHeight="1" spans="1:2">
      <c r="A7" s="192" t="s">
        <v>53</v>
      </c>
      <c r="B7" s="200">
        <v>0</v>
      </c>
    </row>
    <row r="8" s="125" customFormat="1" ht="30" customHeight="1" spans="1:2">
      <c r="A8" s="192" t="s">
        <v>54</v>
      </c>
      <c r="B8" s="200">
        <v>3766</v>
      </c>
    </row>
    <row r="9" s="125" customFormat="1" ht="30" customHeight="1" spans="1:2">
      <c r="A9" s="192" t="s">
        <v>55</v>
      </c>
      <c r="B9" s="200">
        <v>27715</v>
      </c>
    </row>
    <row r="10" s="125" customFormat="1" ht="30" customHeight="1" spans="1:2">
      <c r="A10" s="192" t="s">
        <v>56</v>
      </c>
      <c r="B10" s="200">
        <v>2250</v>
      </c>
    </row>
    <row r="11" s="125" customFormat="1" ht="30" customHeight="1" spans="1:2">
      <c r="A11" s="192" t="s">
        <v>57</v>
      </c>
      <c r="B11" s="200">
        <v>4494</v>
      </c>
    </row>
    <row r="12" s="125" customFormat="1" ht="30" customHeight="1" spans="1:2">
      <c r="A12" s="181" t="s">
        <v>58</v>
      </c>
      <c r="B12" s="200">
        <f>B5+B6+B9+B10+B11</f>
        <v>321134</v>
      </c>
    </row>
  </sheetData>
  <mergeCells count="1">
    <mergeCell ref="A2:B2"/>
  </mergeCells>
  <pageMargins left="0.7" right="0.7" top="0.75" bottom="0.75" header="0.3" footer="0.3"/>
  <pageSetup paperSize="9"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
  <sheetViews>
    <sheetView workbookViewId="0">
      <selection activeCell="B11" sqref="B11"/>
    </sheetView>
  </sheetViews>
  <sheetFormatPr defaultColWidth="9" defaultRowHeight="15" outlineLevelRow="6" outlineLevelCol="6"/>
  <cols>
    <col min="1" max="1" width="37.625" style="89" customWidth="1"/>
    <col min="2" max="2" width="34.375" style="89" customWidth="1"/>
    <col min="3" max="3" width="40.625" style="89" customWidth="1"/>
    <col min="4" max="4" width="14.25" style="89" customWidth="1"/>
    <col min="5" max="5" width="18.375" style="89" customWidth="1"/>
    <col min="6" max="6" width="16.5" style="89" customWidth="1"/>
    <col min="7" max="7" width="13.75" style="89" customWidth="1"/>
    <col min="8" max="16384" width="9" style="89"/>
  </cols>
  <sheetData>
    <row r="1" s="89" customFormat="1" ht="28.5" customHeight="1" spans="1:1">
      <c r="A1" s="75" t="s">
        <v>927</v>
      </c>
    </row>
    <row r="2" s="89" customFormat="1" ht="41.25" customHeight="1" spans="1:7">
      <c r="A2" s="90" t="s">
        <v>928</v>
      </c>
      <c r="B2" s="90"/>
      <c r="C2" s="90"/>
      <c r="D2" s="91"/>
      <c r="E2" s="91"/>
      <c r="F2" s="91"/>
      <c r="G2" s="91"/>
    </row>
    <row r="3" s="89" customFormat="1" ht="24" customHeight="1" spans="3:3">
      <c r="C3" s="92" t="s">
        <v>921</v>
      </c>
    </row>
    <row r="4" s="89" customFormat="1" ht="32.25" customHeight="1" spans="1:3">
      <c r="A4" s="93" t="s">
        <v>922</v>
      </c>
      <c r="B4" s="93" t="s">
        <v>923</v>
      </c>
      <c r="C4" s="93" t="s">
        <v>924</v>
      </c>
    </row>
    <row r="5" s="89" customFormat="1" ht="30" customHeight="1" spans="1:3">
      <c r="A5" s="93"/>
      <c r="B5" s="93" t="s">
        <v>929</v>
      </c>
      <c r="C5" s="93" t="s">
        <v>929</v>
      </c>
    </row>
    <row r="6" s="89" customFormat="1" ht="30" customHeight="1" spans="1:3">
      <c r="A6" s="93" t="s">
        <v>926</v>
      </c>
      <c r="B6" s="94">
        <v>10.12</v>
      </c>
      <c r="C6" s="94">
        <v>10.12</v>
      </c>
    </row>
    <row r="7" s="89" customFormat="1" ht="30" customHeight="1" spans="1:5">
      <c r="A7" s="95"/>
      <c r="B7" s="96"/>
      <c r="C7" s="96"/>
      <c r="D7" s="96"/>
      <c r="E7" s="96"/>
    </row>
  </sheetData>
  <mergeCells count="3">
    <mergeCell ref="A2:C2"/>
    <mergeCell ref="A7:E7"/>
    <mergeCell ref="A4:A5"/>
  </mergeCells>
  <pageMargins left="0.748031496062992" right="0.748031496062992" top="0.984251968503937" bottom="0.984251968503937" header="0.511811023622047" footer="0.511811023622047"/>
  <pageSetup paperSize="9" orientation="landscape" horizontalDpi="600" verticalDpi="600"/>
  <headerFooter alignWithMargins="0">
    <oddFooter>&amp;C&amp;P</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0"/>
  <sheetViews>
    <sheetView topLeftCell="B4" workbookViewId="0">
      <selection activeCell="E14" sqref="E14"/>
    </sheetView>
  </sheetViews>
  <sheetFormatPr defaultColWidth="9" defaultRowHeight="13.5"/>
  <cols>
    <col min="1" max="1" width="8.1" style="73" hidden="1"/>
    <col min="2" max="2" width="38.25" style="73" customWidth="1"/>
    <col min="3" max="3" width="24.525" style="73" customWidth="1"/>
    <col min="4" max="4" width="23.7416666666667" style="73" customWidth="1"/>
    <col min="5" max="5" width="21.0416666666667" style="73" customWidth="1"/>
    <col min="6" max="6" width="22.725" style="73" customWidth="1"/>
    <col min="7" max="7" width="20.025" style="73" customWidth="1"/>
    <col min="8" max="8" width="16.7666666666667" style="73" customWidth="1"/>
    <col min="9" max="9" width="11.475" style="73" customWidth="1"/>
    <col min="10" max="14" width="8.1" style="73" hidden="1"/>
    <col min="15" max="15" width="8.775" style="73" customWidth="1"/>
    <col min="16" max="16384" width="9" style="73"/>
  </cols>
  <sheetData>
    <row r="1" s="73" customFormat="1" ht="22.5" hidden="1" spans="1:3">
      <c r="A1" s="74">
        <v>0</v>
      </c>
      <c r="B1" s="74" t="s">
        <v>930</v>
      </c>
      <c r="C1" s="74" t="s">
        <v>931</v>
      </c>
    </row>
    <row r="2" s="73" customFormat="1" hidden="1" spans="1:6">
      <c r="A2" s="74">
        <v>0</v>
      </c>
      <c r="B2" s="74" t="s">
        <v>932</v>
      </c>
      <c r="C2" s="74" t="s">
        <v>933</v>
      </c>
      <c r="D2" s="74" t="s">
        <v>934</v>
      </c>
      <c r="E2" s="74" t="s">
        <v>935</v>
      </c>
      <c r="F2" s="74" t="s">
        <v>936</v>
      </c>
    </row>
    <row r="3" s="73" customFormat="1" ht="22.5" hidden="1" spans="1:14">
      <c r="A3" s="74">
        <v>0</v>
      </c>
      <c r="B3" s="74" t="s">
        <v>937</v>
      </c>
      <c r="C3" s="74" t="s">
        <v>938</v>
      </c>
      <c r="D3" s="74" t="s">
        <v>939</v>
      </c>
      <c r="E3" s="74" t="s">
        <v>940</v>
      </c>
      <c r="F3" s="74" t="s">
        <v>941</v>
      </c>
      <c r="G3" s="74" t="s">
        <v>942</v>
      </c>
      <c r="H3" s="74" t="s">
        <v>943</v>
      </c>
      <c r="I3" s="74" t="s">
        <v>944</v>
      </c>
      <c r="J3" s="74" t="s">
        <v>945</v>
      </c>
      <c r="K3" s="74" t="s">
        <v>946</v>
      </c>
      <c r="L3" s="74" t="s">
        <v>947</v>
      </c>
      <c r="M3" s="74" t="s">
        <v>948</v>
      </c>
      <c r="N3" s="74" t="s">
        <v>949</v>
      </c>
    </row>
    <row r="4" s="73" customFormat="1" ht="14.25" customHeight="1" spans="1:2">
      <c r="A4" s="74">
        <v>0</v>
      </c>
      <c r="B4" s="75" t="s">
        <v>950</v>
      </c>
    </row>
    <row r="5" s="73" customFormat="1" ht="28.7" customHeight="1" spans="1:9">
      <c r="A5" s="74">
        <v>0</v>
      </c>
      <c r="B5" s="83" t="s">
        <v>951</v>
      </c>
      <c r="C5" s="83"/>
      <c r="D5" s="83"/>
      <c r="E5" s="83"/>
      <c r="F5" s="83"/>
      <c r="G5" s="83"/>
      <c r="H5" s="83"/>
      <c r="I5" s="83"/>
    </row>
    <row r="6" s="73" customFormat="1" ht="14.25" customHeight="1" spans="2:9">
      <c r="B6" s="84" t="s">
        <v>921</v>
      </c>
      <c r="C6" s="84"/>
      <c r="D6" s="84"/>
      <c r="E6" s="84"/>
      <c r="F6" s="84"/>
      <c r="G6" s="84"/>
      <c r="H6" s="84"/>
      <c r="I6" s="84"/>
    </row>
    <row r="7" s="73" customFormat="1" ht="27.2" customHeight="1" spans="1:9">
      <c r="A7" s="74">
        <v>0</v>
      </c>
      <c r="B7" s="85" t="s">
        <v>743</v>
      </c>
      <c r="C7" s="85" t="s">
        <v>952</v>
      </c>
      <c r="D7" s="85" t="s">
        <v>953</v>
      </c>
      <c r="E7" s="85" t="s">
        <v>954</v>
      </c>
      <c r="F7" s="85" t="s">
        <v>955</v>
      </c>
      <c r="G7" s="85" t="s">
        <v>956</v>
      </c>
      <c r="H7" s="85" t="s">
        <v>957</v>
      </c>
      <c r="I7" s="85" t="s">
        <v>958</v>
      </c>
    </row>
    <row r="8" s="73" customFormat="1" ht="39" customHeight="1" spans="1:14">
      <c r="A8" s="74" t="s">
        <v>959</v>
      </c>
      <c r="B8" s="80" t="s">
        <v>960</v>
      </c>
      <c r="C8" s="80" t="s">
        <v>961</v>
      </c>
      <c r="D8" s="80" t="s">
        <v>962</v>
      </c>
      <c r="E8" s="80" t="s">
        <v>963</v>
      </c>
      <c r="F8" s="86" t="s">
        <v>964</v>
      </c>
      <c r="G8" s="80" t="s">
        <v>965</v>
      </c>
      <c r="H8" s="87">
        <v>0.15</v>
      </c>
      <c r="I8" s="80" t="s">
        <v>966</v>
      </c>
      <c r="J8" s="88" t="s">
        <v>967</v>
      </c>
      <c r="K8" s="74" t="s">
        <v>968</v>
      </c>
      <c r="L8" s="74" t="s">
        <v>969</v>
      </c>
      <c r="M8" s="74" t="s">
        <v>970</v>
      </c>
      <c r="N8" s="74" t="s">
        <v>971</v>
      </c>
    </row>
    <row r="9" s="73" customFormat="1" ht="39" customHeight="1" spans="1:14">
      <c r="A9" s="74"/>
      <c r="B9" s="80" t="s">
        <v>972</v>
      </c>
      <c r="C9" s="80" t="s">
        <v>973</v>
      </c>
      <c r="D9" s="80" t="s">
        <v>974</v>
      </c>
      <c r="E9" s="80" t="s">
        <v>975</v>
      </c>
      <c r="F9" s="86" t="s">
        <v>976</v>
      </c>
      <c r="G9" s="80" t="s">
        <v>965</v>
      </c>
      <c r="H9" s="87">
        <v>0.3477</v>
      </c>
      <c r="I9" s="80" t="s">
        <v>977</v>
      </c>
      <c r="J9" s="88" t="s">
        <v>967</v>
      </c>
      <c r="K9" s="74" t="s">
        <v>968</v>
      </c>
      <c r="L9" s="74" t="s">
        <v>969</v>
      </c>
      <c r="M9" s="74" t="s">
        <v>970</v>
      </c>
      <c r="N9" s="74" t="s">
        <v>971</v>
      </c>
    </row>
    <row r="10" s="73" customFormat="1" ht="39" customHeight="1" spans="1:14">
      <c r="A10" s="74" t="s">
        <v>959</v>
      </c>
      <c r="B10" s="80" t="s">
        <v>978</v>
      </c>
      <c r="C10" s="80" t="s">
        <v>979</v>
      </c>
      <c r="D10" s="80" t="s">
        <v>980</v>
      </c>
      <c r="E10" s="80" t="s">
        <v>981</v>
      </c>
      <c r="F10" s="86" t="s">
        <v>976</v>
      </c>
      <c r="G10" s="80" t="s">
        <v>965</v>
      </c>
      <c r="H10" s="87">
        <v>0.038</v>
      </c>
      <c r="I10" s="80" t="s">
        <v>977</v>
      </c>
      <c r="J10" s="88" t="s">
        <v>982</v>
      </c>
      <c r="K10" s="74" t="s">
        <v>983</v>
      </c>
      <c r="L10" s="74" t="s">
        <v>984</v>
      </c>
      <c r="M10" s="74" t="s">
        <v>985</v>
      </c>
      <c r="N10" s="74" t="s">
        <v>986</v>
      </c>
    </row>
    <row r="11" s="73" customFormat="1" ht="39" customHeight="1" spans="1:14">
      <c r="A11" s="74" t="s">
        <v>959</v>
      </c>
      <c r="B11" s="80" t="s">
        <v>987</v>
      </c>
      <c r="C11" s="80" t="s">
        <v>988</v>
      </c>
      <c r="D11" s="80" t="s">
        <v>980</v>
      </c>
      <c r="E11" s="80" t="s">
        <v>981</v>
      </c>
      <c r="F11" s="86" t="s">
        <v>976</v>
      </c>
      <c r="G11" s="80" t="s">
        <v>965</v>
      </c>
      <c r="H11" s="87">
        <v>0.05</v>
      </c>
      <c r="I11" s="80" t="s">
        <v>977</v>
      </c>
      <c r="J11" s="88" t="s">
        <v>989</v>
      </c>
      <c r="K11" s="74" t="s">
        <v>990</v>
      </c>
      <c r="L11" s="74" t="s">
        <v>991</v>
      </c>
      <c r="M11" s="74" t="s">
        <v>992</v>
      </c>
      <c r="N11" s="74" t="s">
        <v>986</v>
      </c>
    </row>
    <row r="12" s="73" customFormat="1" ht="39" customHeight="1" spans="1:14">
      <c r="A12" s="74" t="s">
        <v>959</v>
      </c>
      <c r="B12" s="80" t="s">
        <v>993</v>
      </c>
      <c r="C12" s="80" t="s">
        <v>994</v>
      </c>
      <c r="D12" s="80" t="s">
        <v>995</v>
      </c>
      <c r="E12" s="80" t="s">
        <v>963</v>
      </c>
      <c r="F12" s="86" t="s">
        <v>964</v>
      </c>
      <c r="G12" s="80" t="s">
        <v>965</v>
      </c>
      <c r="H12" s="87">
        <v>0.1005</v>
      </c>
      <c r="I12" s="80" t="s">
        <v>966</v>
      </c>
      <c r="J12" s="88" t="s">
        <v>996</v>
      </c>
      <c r="K12" s="74" t="s">
        <v>997</v>
      </c>
      <c r="L12" s="74" t="s">
        <v>998</v>
      </c>
      <c r="M12" s="74" t="s">
        <v>999</v>
      </c>
      <c r="N12" s="74" t="s">
        <v>971</v>
      </c>
    </row>
    <row r="13" s="73" customFormat="1" ht="39" customHeight="1" spans="1:14">
      <c r="A13" s="74" t="s">
        <v>959</v>
      </c>
      <c r="B13" s="80" t="s">
        <v>1000</v>
      </c>
      <c r="C13" s="80" t="s">
        <v>1001</v>
      </c>
      <c r="D13" s="80" t="s">
        <v>1002</v>
      </c>
      <c r="E13" s="80" t="s">
        <v>963</v>
      </c>
      <c r="F13" s="86" t="s">
        <v>964</v>
      </c>
      <c r="G13" s="80" t="s">
        <v>965</v>
      </c>
      <c r="H13" s="87">
        <v>0.09</v>
      </c>
      <c r="I13" s="80" t="s">
        <v>966</v>
      </c>
      <c r="J13" s="88" t="s">
        <v>1003</v>
      </c>
      <c r="K13" s="74" t="s">
        <v>1004</v>
      </c>
      <c r="L13" s="74" t="s">
        <v>984</v>
      </c>
      <c r="M13" s="74" t="s">
        <v>985</v>
      </c>
      <c r="N13" s="74" t="s">
        <v>986</v>
      </c>
    </row>
    <row r="14" s="73" customFormat="1" ht="39" customHeight="1" spans="1:14">
      <c r="A14" s="74" t="s">
        <v>959</v>
      </c>
      <c r="B14" s="80" t="s">
        <v>1005</v>
      </c>
      <c r="C14" s="80" t="s">
        <v>1006</v>
      </c>
      <c r="D14" s="80" t="s">
        <v>980</v>
      </c>
      <c r="E14" s="80" t="s">
        <v>981</v>
      </c>
      <c r="F14" s="86" t="s">
        <v>976</v>
      </c>
      <c r="G14" s="80" t="s">
        <v>965</v>
      </c>
      <c r="H14" s="87">
        <v>0.0245</v>
      </c>
      <c r="I14" s="80" t="s">
        <v>977</v>
      </c>
      <c r="J14" s="88" t="s">
        <v>1007</v>
      </c>
      <c r="K14" s="74" t="s">
        <v>1008</v>
      </c>
      <c r="L14" s="74" t="s">
        <v>991</v>
      </c>
      <c r="M14" s="74" t="s">
        <v>992</v>
      </c>
      <c r="N14" s="74" t="s">
        <v>971</v>
      </c>
    </row>
    <row r="15" s="73" customFormat="1" ht="39" customHeight="1" spans="1:14">
      <c r="A15" s="74"/>
      <c r="B15" s="80" t="s">
        <v>1009</v>
      </c>
      <c r="C15" s="80" t="s">
        <v>1010</v>
      </c>
      <c r="D15" s="80" t="s">
        <v>974</v>
      </c>
      <c r="E15" s="80" t="s">
        <v>975</v>
      </c>
      <c r="F15" s="86" t="s">
        <v>976</v>
      </c>
      <c r="G15" s="80" t="s">
        <v>965</v>
      </c>
      <c r="H15" s="87">
        <v>0.095</v>
      </c>
      <c r="I15" s="80" t="s">
        <v>966</v>
      </c>
      <c r="J15" s="88" t="s">
        <v>1007</v>
      </c>
      <c r="K15" s="74" t="s">
        <v>1008</v>
      </c>
      <c r="L15" s="74" t="s">
        <v>991</v>
      </c>
      <c r="M15" s="74" t="s">
        <v>992</v>
      </c>
      <c r="N15" s="74" t="s">
        <v>971</v>
      </c>
    </row>
    <row r="16" s="73" customFormat="1" ht="39" customHeight="1" spans="1:14">
      <c r="A16" s="74" t="s">
        <v>959</v>
      </c>
      <c r="B16" s="80" t="s">
        <v>1011</v>
      </c>
      <c r="C16" s="80" t="s">
        <v>1012</v>
      </c>
      <c r="D16" s="80" t="s">
        <v>1013</v>
      </c>
      <c r="E16" s="80" t="s">
        <v>963</v>
      </c>
      <c r="F16" s="86" t="s">
        <v>964</v>
      </c>
      <c r="G16" s="80" t="s">
        <v>965</v>
      </c>
      <c r="H16" s="87">
        <v>0.2145</v>
      </c>
      <c r="I16" s="80" t="s">
        <v>966</v>
      </c>
      <c r="J16" s="88" t="s">
        <v>1014</v>
      </c>
      <c r="K16" s="74" t="s">
        <v>1015</v>
      </c>
      <c r="L16" s="74" t="s">
        <v>991</v>
      </c>
      <c r="M16" s="74" t="s">
        <v>992</v>
      </c>
      <c r="N16" s="74" t="s">
        <v>986</v>
      </c>
    </row>
    <row r="17" s="73" customFormat="1" ht="39" customHeight="1" spans="1:14">
      <c r="A17" s="74" t="s">
        <v>959</v>
      </c>
      <c r="B17" s="80" t="s">
        <v>1016</v>
      </c>
      <c r="C17" s="80" t="s">
        <v>1017</v>
      </c>
      <c r="D17" s="80" t="s">
        <v>1018</v>
      </c>
      <c r="E17" s="80" t="s">
        <v>963</v>
      </c>
      <c r="F17" s="86" t="s">
        <v>964</v>
      </c>
      <c r="G17" s="80" t="s">
        <v>1019</v>
      </c>
      <c r="H17" s="87">
        <v>0.3</v>
      </c>
      <c r="I17" s="80" t="s">
        <v>1020</v>
      </c>
      <c r="J17" s="88" t="s">
        <v>1021</v>
      </c>
      <c r="K17" s="74" t="s">
        <v>1022</v>
      </c>
      <c r="L17" s="74" t="s">
        <v>1023</v>
      </c>
      <c r="M17" s="74" t="s">
        <v>1024</v>
      </c>
      <c r="N17" s="74" t="s">
        <v>986</v>
      </c>
    </row>
    <row r="18" s="73" customFormat="1" ht="39" customHeight="1" spans="1:14">
      <c r="A18" s="74" t="s">
        <v>959</v>
      </c>
      <c r="B18" s="80"/>
      <c r="C18" s="80"/>
      <c r="D18" s="80"/>
      <c r="E18" s="80"/>
      <c r="F18" s="86"/>
      <c r="G18" s="80"/>
      <c r="H18" s="87">
        <v>0.6</v>
      </c>
      <c r="I18" s="80" t="s">
        <v>1025</v>
      </c>
      <c r="J18" s="88" t="s">
        <v>1026</v>
      </c>
      <c r="K18" s="74" t="s">
        <v>1027</v>
      </c>
      <c r="L18" s="74" t="s">
        <v>1028</v>
      </c>
      <c r="M18" s="74" t="s">
        <v>1029</v>
      </c>
      <c r="N18" s="74" t="s">
        <v>986</v>
      </c>
    </row>
    <row r="19" s="73" customFormat="1" ht="39" customHeight="1" spans="1:14">
      <c r="A19" s="74" t="s">
        <v>959</v>
      </c>
      <c r="B19" s="80" t="s">
        <v>1030</v>
      </c>
      <c r="C19" s="80" t="s">
        <v>1031</v>
      </c>
      <c r="D19" s="80" t="s">
        <v>1032</v>
      </c>
      <c r="E19" s="80" t="s">
        <v>963</v>
      </c>
      <c r="F19" s="86" t="s">
        <v>964</v>
      </c>
      <c r="G19" s="80" t="s">
        <v>1033</v>
      </c>
      <c r="H19" s="87">
        <v>0.65</v>
      </c>
      <c r="I19" s="80" t="s">
        <v>1025</v>
      </c>
      <c r="J19" s="88" t="s">
        <v>1034</v>
      </c>
      <c r="K19" s="74" t="s">
        <v>1022</v>
      </c>
      <c r="L19" s="74" t="s">
        <v>1023</v>
      </c>
      <c r="M19" s="74" t="s">
        <v>1024</v>
      </c>
      <c r="N19" s="74" t="s">
        <v>986</v>
      </c>
    </row>
    <row r="20" s="73" customFormat="1" ht="39" customHeight="1" spans="1:14">
      <c r="A20" s="74"/>
      <c r="B20" s="80" t="s">
        <v>1035</v>
      </c>
      <c r="C20" s="80" t="s">
        <v>1036</v>
      </c>
      <c r="D20" s="80" t="s">
        <v>974</v>
      </c>
      <c r="E20" s="80" t="s">
        <v>975</v>
      </c>
      <c r="F20" s="86" t="s">
        <v>976</v>
      </c>
      <c r="G20" s="80" t="s">
        <v>965</v>
      </c>
      <c r="H20" s="87">
        <v>0.0325</v>
      </c>
      <c r="I20" s="80" t="s">
        <v>966</v>
      </c>
      <c r="J20" s="88" t="s">
        <v>1034</v>
      </c>
      <c r="K20" s="74" t="s">
        <v>1022</v>
      </c>
      <c r="L20" s="74" t="s">
        <v>1023</v>
      </c>
      <c r="M20" s="74" t="s">
        <v>1024</v>
      </c>
      <c r="N20" s="74" t="s">
        <v>986</v>
      </c>
    </row>
    <row r="21" s="73" customFormat="1" ht="39" customHeight="1" spans="1:14">
      <c r="A21" s="74" t="s">
        <v>959</v>
      </c>
      <c r="B21" s="80" t="s">
        <v>1037</v>
      </c>
      <c r="C21" s="80" t="s">
        <v>1038</v>
      </c>
      <c r="D21" s="80" t="s">
        <v>980</v>
      </c>
      <c r="E21" s="80" t="s">
        <v>975</v>
      </c>
      <c r="F21" s="86" t="s">
        <v>976</v>
      </c>
      <c r="G21" s="80" t="s">
        <v>965</v>
      </c>
      <c r="H21" s="87">
        <v>0.2075</v>
      </c>
      <c r="I21" s="80" t="s">
        <v>977</v>
      </c>
      <c r="J21" s="88" t="s">
        <v>1039</v>
      </c>
      <c r="K21" s="74" t="s">
        <v>1040</v>
      </c>
      <c r="L21" s="74" t="s">
        <v>1041</v>
      </c>
      <c r="M21" s="74" t="s">
        <v>1042</v>
      </c>
      <c r="N21" s="74" t="s">
        <v>986</v>
      </c>
    </row>
    <row r="22" s="73" customFormat="1" ht="39" customHeight="1" spans="1:14">
      <c r="A22" s="74" t="s">
        <v>959</v>
      </c>
      <c r="B22" s="80" t="s">
        <v>1043</v>
      </c>
      <c r="C22" s="80" t="s">
        <v>1044</v>
      </c>
      <c r="D22" s="80" t="s">
        <v>1045</v>
      </c>
      <c r="E22" s="80" t="s">
        <v>963</v>
      </c>
      <c r="F22" s="86" t="s">
        <v>964</v>
      </c>
      <c r="G22" s="80" t="s">
        <v>1019</v>
      </c>
      <c r="H22" s="87">
        <v>1.05</v>
      </c>
      <c r="I22" s="80" t="s">
        <v>1025</v>
      </c>
      <c r="J22" s="88" t="s">
        <v>1046</v>
      </c>
      <c r="K22" s="74" t="s">
        <v>1047</v>
      </c>
      <c r="L22" s="74" t="s">
        <v>991</v>
      </c>
      <c r="M22" s="74" t="s">
        <v>992</v>
      </c>
      <c r="N22" s="74" t="s">
        <v>986</v>
      </c>
    </row>
    <row r="23" s="73" customFormat="1" ht="39" customHeight="1" spans="1:14">
      <c r="A23" s="74" t="s">
        <v>959</v>
      </c>
      <c r="B23" s="80" t="s">
        <v>1048</v>
      </c>
      <c r="C23" s="80" t="s">
        <v>1049</v>
      </c>
      <c r="D23" s="80" t="s">
        <v>980</v>
      </c>
      <c r="E23" s="80" t="s">
        <v>1050</v>
      </c>
      <c r="F23" s="86" t="s">
        <v>1051</v>
      </c>
      <c r="G23" s="80" t="s">
        <v>965</v>
      </c>
      <c r="H23" s="87">
        <v>0.0898</v>
      </c>
      <c r="I23" s="80" t="s">
        <v>977</v>
      </c>
      <c r="J23" s="88" t="s">
        <v>1052</v>
      </c>
      <c r="K23" s="74" t="s">
        <v>1053</v>
      </c>
      <c r="L23" s="74" t="s">
        <v>969</v>
      </c>
      <c r="M23" s="74" t="s">
        <v>1054</v>
      </c>
      <c r="N23" s="74" t="s">
        <v>986</v>
      </c>
    </row>
    <row r="24" s="73" customFormat="1" ht="39" customHeight="1" spans="1:14">
      <c r="A24" s="74" t="s">
        <v>959</v>
      </c>
      <c r="B24" s="80" t="s">
        <v>1055</v>
      </c>
      <c r="C24" s="80" t="s">
        <v>1056</v>
      </c>
      <c r="D24" s="80" t="s">
        <v>1057</v>
      </c>
      <c r="E24" s="80" t="s">
        <v>1058</v>
      </c>
      <c r="F24" s="86" t="s">
        <v>1059</v>
      </c>
      <c r="G24" s="80" t="s">
        <v>1019</v>
      </c>
      <c r="H24" s="87">
        <v>0.2</v>
      </c>
      <c r="I24" s="80" t="s">
        <v>1025</v>
      </c>
      <c r="J24" s="88" t="s">
        <v>1060</v>
      </c>
      <c r="K24" s="74" t="s">
        <v>1061</v>
      </c>
      <c r="L24" s="74" t="s">
        <v>1062</v>
      </c>
      <c r="M24" s="74" t="s">
        <v>1063</v>
      </c>
      <c r="N24" s="74" t="s">
        <v>971</v>
      </c>
    </row>
    <row r="25" s="73" customFormat="1" ht="39" customHeight="1" spans="1:14">
      <c r="A25" s="74"/>
      <c r="B25" s="80" t="s">
        <v>1064</v>
      </c>
      <c r="C25" s="80" t="s">
        <v>1065</v>
      </c>
      <c r="D25" s="80" t="s">
        <v>1066</v>
      </c>
      <c r="E25" s="80" t="s">
        <v>1067</v>
      </c>
      <c r="F25" s="86" t="s">
        <v>1068</v>
      </c>
      <c r="G25" s="80" t="s">
        <v>1019</v>
      </c>
      <c r="H25" s="87">
        <v>1.2</v>
      </c>
      <c r="I25" s="80" t="s">
        <v>1025</v>
      </c>
      <c r="J25" s="88" t="s">
        <v>1060</v>
      </c>
      <c r="K25" s="74" t="s">
        <v>1061</v>
      </c>
      <c r="L25" s="74" t="s">
        <v>1062</v>
      </c>
      <c r="M25" s="74" t="s">
        <v>1063</v>
      </c>
      <c r="N25" s="74" t="s">
        <v>971</v>
      </c>
    </row>
    <row r="26" s="73" customFormat="1" ht="29" customHeight="1" spans="1:10">
      <c r="A26" s="74">
        <v>0</v>
      </c>
      <c r="B26" s="74" t="s">
        <v>1069</v>
      </c>
      <c r="C26" s="74"/>
      <c r="D26" s="74"/>
      <c r="E26" s="74"/>
      <c r="F26" s="74"/>
      <c r="G26" s="74"/>
      <c r="H26" s="74"/>
      <c r="I26" s="74"/>
      <c r="J26" s="74"/>
    </row>
    <row r="27" s="82" customFormat="1" spans="1:15">
      <c r="A27" s="73"/>
      <c r="B27" s="73"/>
      <c r="C27" s="73"/>
      <c r="D27" s="73"/>
      <c r="E27" s="73"/>
      <c r="F27" s="73"/>
      <c r="G27" s="73"/>
      <c r="H27" s="73"/>
      <c r="I27" s="73"/>
      <c r="J27" s="73"/>
      <c r="K27" s="73"/>
      <c r="L27" s="73"/>
      <c r="M27" s="73"/>
      <c r="N27" s="73"/>
      <c r="O27" s="73"/>
    </row>
    <row r="28" s="82" customFormat="1" spans="1:15">
      <c r="A28" s="73"/>
      <c r="B28" s="73"/>
      <c r="C28" s="73"/>
      <c r="D28" s="73"/>
      <c r="E28" s="73"/>
      <c r="F28" s="73"/>
      <c r="G28" s="73"/>
      <c r="H28" s="73"/>
      <c r="I28" s="73"/>
      <c r="J28" s="73"/>
      <c r="K28" s="73"/>
      <c r="L28" s="73"/>
      <c r="M28" s="73"/>
      <c r="N28" s="73"/>
      <c r="O28" s="73"/>
    </row>
    <row r="29" s="82" customFormat="1" spans="1:15">
      <c r="A29" s="73"/>
      <c r="B29" s="73"/>
      <c r="C29" s="73"/>
      <c r="D29" s="73"/>
      <c r="E29" s="73"/>
      <c r="F29" s="73"/>
      <c r="G29" s="73"/>
      <c r="H29" s="73"/>
      <c r="I29" s="73"/>
      <c r="J29" s="73"/>
      <c r="K29" s="73"/>
      <c r="L29" s="73"/>
      <c r="M29" s="73"/>
      <c r="N29" s="73"/>
      <c r="O29" s="73"/>
    </row>
    <row r="30" s="82" customFormat="1" spans="1:15">
      <c r="A30" s="73"/>
      <c r="B30" s="73"/>
      <c r="C30" s="73"/>
      <c r="D30" s="73"/>
      <c r="E30" s="73"/>
      <c r="F30" s="73"/>
      <c r="G30" s="73"/>
      <c r="H30" s="73"/>
      <c r="I30" s="73"/>
      <c r="J30" s="73"/>
      <c r="K30" s="73"/>
      <c r="L30" s="73"/>
      <c r="M30" s="73"/>
      <c r="N30" s="73"/>
      <c r="O30" s="73"/>
    </row>
  </sheetData>
  <mergeCells count="13">
    <mergeCell ref="B5:I5"/>
    <mergeCell ref="B6:I6"/>
    <mergeCell ref="B26:J26"/>
    <mergeCell ref="A8:A9"/>
    <mergeCell ref="A14:A15"/>
    <mergeCell ref="A19:A20"/>
    <mergeCell ref="A24:A25"/>
    <mergeCell ref="B17:B18"/>
    <mergeCell ref="C17:C18"/>
    <mergeCell ref="D17:D18"/>
    <mergeCell ref="E17:E18"/>
    <mergeCell ref="F17:F18"/>
    <mergeCell ref="G17:G18"/>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
  <sheetViews>
    <sheetView topLeftCell="C4" workbookViewId="0">
      <selection activeCell="D30" sqref="D30"/>
    </sheetView>
  </sheetViews>
  <sheetFormatPr defaultColWidth="9" defaultRowHeight="13.5" outlineLevelCol="5"/>
  <cols>
    <col min="1" max="2" width="8.1" style="73" hidden="1"/>
    <col min="3" max="3" width="49.95" style="73" customWidth="1"/>
    <col min="4" max="4" width="27.9" style="73" customWidth="1"/>
    <col min="5" max="5" width="26.775" style="73" customWidth="1"/>
    <col min="6" max="6" width="8.1" style="73" hidden="1"/>
    <col min="7" max="7" width="8.775" style="73" customWidth="1"/>
    <col min="8" max="16384" width="9" style="73"/>
  </cols>
  <sheetData>
    <row r="1" s="73" customFormat="1" ht="33.75" hidden="1" spans="1:3">
      <c r="A1" s="74">
        <v>0</v>
      </c>
      <c r="B1" s="74" t="s">
        <v>1070</v>
      </c>
      <c r="C1" s="74" t="s">
        <v>931</v>
      </c>
    </row>
    <row r="2" s="73" customFormat="1" ht="22.5" hidden="1" spans="1:6">
      <c r="A2" s="74">
        <v>0</v>
      </c>
      <c r="B2" s="74" t="s">
        <v>932</v>
      </c>
      <c r="C2" s="74" t="s">
        <v>933</v>
      </c>
      <c r="D2" s="74" t="s">
        <v>935</v>
      </c>
      <c r="E2" s="74" t="s">
        <v>934</v>
      </c>
      <c r="F2" s="74" t="s">
        <v>936</v>
      </c>
    </row>
    <row r="3" s="73" customFormat="1" hidden="1" spans="1:6">
      <c r="A3" s="74">
        <v>0</v>
      </c>
      <c r="B3" s="74" t="s">
        <v>1071</v>
      </c>
      <c r="C3" s="74" t="s">
        <v>937</v>
      </c>
      <c r="D3" s="74" t="s">
        <v>1072</v>
      </c>
      <c r="E3" s="74" t="s">
        <v>1073</v>
      </c>
      <c r="F3" s="74" t="s">
        <v>1074</v>
      </c>
    </row>
    <row r="4" s="73" customFormat="1" ht="14.25" customHeight="1" spans="1:5">
      <c r="A4" s="74">
        <v>0</v>
      </c>
      <c r="C4" s="75" t="s">
        <v>1075</v>
      </c>
      <c r="D4" s="76"/>
      <c r="E4" s="76"/>
    </row>
    <row r="5" s="73" customFormat="1" ht="28.7" customHeight="1" spans="1:5">
      <c r="A5" s="74">
        <v>0</v>
      </c>
      <c r="C5" s="77" t="s">
        <v>1076</v>
      </c>
      <c r="D5" s="77"/>
      <c r="E5" s="77"/>
    </row>
    <row r="6" s="73" customFormat="1" ht="14.25" customHeight="1" spans="1:5">
      <c r="A6" s="74">
        <v>0</v>
      </c>
      <c r="C6" s="76"/>
      <c r="D6" s="76"/>
      <c r="E6" s="78" t="s">
        <v>921</v>
      </c>
    </row>
    <row r="7" s="73" customFormat="1" ht="19.5" customHeight="1" spans="1:5">
      <c r="A7" s="74">
        <v>0</v>
      </c>
      <c r="C7" s="79" t="s">
        <v>3</v>
      </c>
      <c r="D7" s="79" t="s">
        <v>1077</v>
      </c>
      <c r="E7" s="79" t="s">
        <v>1078</v>
      </c>
    </row>
    <row r="8" s="73" customFormat="1" ht="19.5" customHeight="1" spans="1:6">
      <c r="A8" s="74" t="s">
        <v>959</v>
      </c>
      <c r="B8" s="74" t="s">
        <v>1079</v>
      </c>
      <c r="C8" s="80" t="s">
        <v>1080</v>
      </c>
      <c r="D8" s="81">
        <v>23.9536194653</v>
      </c>
      <c r="E8" s="81">
        <v>23.9536194653</v>
      </c>
      <c r="F8" s="74">
        <v>1</v>
      </c>
    </row>
    <row r="9" s="73" customFormat="1" ht="19.5" customHeight="1" spans="1:6">
      <c r="A9" s="74" t="s">
        <v>959</v>
      </c>
      <c r="B9" s="74" t="s">
        <v>1081</v>
      </c>
      <c r="C9" s="80" t="s">
        <v>1082</v>
      </c>
      <c r="D9" s="81">
        <v>17.8336194653</v>
      </c>
      <c r="E9" s="81">
        <v>17.8336194653</v>
      </c>
      <c r="F9" s="74">
        <v>2</v>
      </c>
    </row>
    <row r="10" s="73" customFormat="1" ht="19.5" customHeight="1" spans="1:6">
      <c r="A10" s="74" t="s">
        <v>959</v>
      </c>
      <c r="B10" s="74" t="s">
        <v>1083</v>
      </c>
      <c r="C10" s="80" t="s">
        <v>1084</v>
      </c>
      <c r="D10" s="81">
        <v>6.12</v>
      </c>
      <c r="E10" s="81">
        <v>6.12</v>
      </c>
      <c r="F10" s="74">
        <v>3</v>
      </c>
    </row>
    <row r="11" s="73" customFormat="1" ht="19.5" customHeight="1" spans="1:6">
      <c r="A11" s="74" t="s">
        <v>959</v>
      </c>
      <c r="B11" s="74" t="s">
        <v>1085</v>
      </c>
      <c r="C11" s="80" t="s">
        <v>1086</v>
      </c>
      <c r="D11" s="81">
        <v>24.02</v>
      </c>
      <c r="E11" s="81">
        <v>24.02</v>
      </c>
      <c r="F11" s="74">
        <v>4</v>
      </c>
    </row>
    <row r="12" s="73" customFormat="1" ht="19.5" customHeight="1" spans="1:6">
      <c r="A12" s="74" t="s">
        <v>959</v>
      </c>
      <c r="B12" s="74" t="s">
        <v>1087</v>
      </c>
      <c r="C12" s="80" t="s">
        <v>1082</v>
      </c>
      <c r="D12" s="81">
        <v>17.9</v>
      </c>
      <c r="E12" s="81">
        <v>17.9</v>
      </c>
      <c r="F12" s="74">
        <v>5</v>
      </c>
    </row>
    <row r="13" s="73" customFormat="1" ht="19.5" customHeight="1" spans="1:6">
      <c r="A13" s="74" t="s">
        <v>959</v>
      </c>
      <c r="B13" s="74" t="s">
        <v>1088</v>
      </c>
      <c r="C13" s="80" t="s">
        <v>1084</v>
      </c>
      <c r="D13" s="81">
        <v>6.12</v>
      </c>
      <c r="E13" s="81">
        <v>6.12</v>
      </c>
      <c r="F13" s="74">
        <v>6</v>
      </c>
    </row>
    <row r="14" s="73" customFormat="1" ht="19.5" customHeight="1" spans="1:6">
      <c r="A14" s="74" t="s">
        <v>959</v>
      </c>
      <c r="B14" s="74" t="s">
        <v>1089</v>
      </c>
      <c r="C14" s="80" t="s">
        <v>1090</v>
      </c>
      <c r="D14" s="81">
        <v>8.2114</v>
      </c>
      <c r="E14" s="81">
        <v>8.2114</v>
      </c>
      <c r="F14" s="74">
        <v>7</v>
      </c>
    </row>
    <row r="15" s="73" customFormat="1" ht="17.1" customHeight="1" spans="1:6">
      <c r="A15" s="74" t="s">
        <v>959</v>
      </c>
      <c r="B15" s="74" t="s">
        <v>1091</v>
      </c>
      <c r="C15" s="80" t="s">
        <v>1092</v>
      </c>
      <c r="D15" s="81">
        <v>1.44</v>
      </c>
      <c r="E15" s="81">
        <v>1.44</v>
      </c>
      <c r="F15" s="74">
        <v>8</v>
      </c>
    </row>
    <row r="16" s="73" customFormat="1" ht="17.1" customHeight="1" spans="1:6">
      <c r="A16" s="74" t="s">
        <v>959</v>
      </c>
      <c r="B16" s="74" t="s">
        <v>1093</v>
      </c>
      <c r="C16" s="80" t="s">
        <v>1094</v>
      </c>
      <c r="D16" s="81">
        <v>2.7714</v>
      </c>
      <c r="E16" s="81">
        <v>2.7714</v>
      </c>
      <c r="F16" s="74">
        <v>9</v>
      </c>
    </row>
    <row r="17" s="73" customFormat="1" ht="17.1" customHeight="1" spans="1:6">
      <c r="A17" s="74" t="s">
        <v>959</v>
      </c>
      <c r="B17" s="74" t="s">
        <v>1095</v>
      </c>
      <c r="C17" s="80" t="s">
        <v>1096</v>
      </c>
      <c r="D17" s="81">
        <v>4</v>
      </c>
      <c r="E17" s="81">
        <v>4</v>
      </c>
      <c r="F17" s="74">
        <v>10</v>
      </c>
    </row>
    <row r="18" s="73" customFormat="1" ht="17.1" customHeight="1" spans="1:6">
      <c r="A18" s="74" t="s">
        <v>959</v>
      </c>
      <c r="B18" s="74" t="s">
        <v>1097</v>
      </c>
      <c r="C18" s="80" t="s">
        <v>1098</v>
      </c>
      <c r="D18" s="81">
        <v>0</v>
      </c>
      <c r="E18" s="81">
        <v>0</v>
      </c>
      <c r="F18" s="74">
        <v>11</v>
      </c>
    </row>
    <row r="19" s="73" customFormat="1" ht="17.1" customHeight="1" spans="1:6">
      <c r="A19" s="74" t="s">
        <v>959</v>
      </c>
      <c r="B19" s="74" t="s">
        <v>1099</v>
      </c>
      <c r="C19" s="80" t="s">
        <v>1100</v>
      </c>
      <c r="D19" s="81">
        <v>0</v>
      </c>
      <c r="E19" s="81">
        <v>0</v>
      </c>
      <c r="F19" s="74">
        <v>12</v>
      </c>
    </row>
    <row r="20" s="73" customFormat="1" ht="17.1" customHeight="1" spans="1:6">
      <c r="A20" s="74" t="s">
        <v>959</v>
      </c>
      <c r="B20" s="74" t="s">
        <v>1101</v>
      </c>
      <c r="C20" s="80" t="s">
        <v>1102</v>
      </c>
      <c r="D20" s="81">
        <v>0</v>
      </c>
      <c r="E20" s="81">
        <v>0</v>
      </c>
      <c r="F20" s="74">
        <v>13</v>
      </c>
    </row>
    <row r="21" s="73" customFormat="1" ht="17.1" customHeight="1" spans="1:6">
      <c r="A21" s="74" t="s">
        <v>959</v>
      </c>
      <c r="B21" s="74" t="s">
        <v>1095</v>
      </c>
      <c r="C21" s="80" t="s">
        <v>1103</v>
      </c>
      <c r="D21" s="81">
        <v>0</v>
      </c>
      <c r="E21" s="81">
        <v>0</v>
      </c>
      <c r="F21" s="74">
        <v>14</v>
      </c>
    </row>
    <row r="22" s="73" customFormat="1" ht="19.5" customHeight="1" spans="1:6">
      <c r="A22" s="74" t="s">
        <v>959</v>
      </c>
      <c r="B22" s="74" t="s">
        <v>1104</v>
      </c>
      <c r="C22" s="80" t="s">
        <v>1105</v>
      </c>
      <c r="D22" s="81">
        <v>2.7714502369</v>
      </c>
      <c r="E22" s="81">
        <v>2.7714502369</v>
      </c>
      <c r="F22" s="74">
        <v>15</v>
      </c>
    </row>
    <row r="23" s="73" customFormat="1" ht="19.5" customHeight="1" spans="1:6">
      <c r="A23" s="74" t="s">
        <v>959</v>
      </c>
      <c r="B23" s="74" t="s">
        <v>1106</v>
      </c>
      <c r="C23" s="80" t="s">
        <v>1107</v>
      </c>
      <c r="D23" s="81">
        <v>2.7714502369</v>
      </c>
      <c r="E23" s="81">
        <v>2.7714502369</v>
      </c>
      <c r="F23" s="74">
        <v>16</v>
      </c>
    </row>
    <row r="24" s="73" customFormat="1" ht="19.5" customHeight="1" spans="1:6">
      <c r="A24" s="74" t="s">
        <v>959</v>
      </c>
      <c r="B24" s="74" t="s">
        <v>1108</v>
      </c>
      <c r="C24" s="80" t="s">
        <v>1084</v>
      </c>
      <c r="D24" s="81">
        <v>0</v>
      </c>
      <c r="E24" s="81">
        <v>0</v>
      </c>
      <c r="F24" s="74">
        <v>17</v>
      </c>
    </row>
    <row r="25" s="73" customFormat="1" ht="19.5" customHeight="1" spans="1:6">
      <c r="A25" s="74" t="s">
        <v>959</v>
      </c>
      <c r="B25" s="74" t="s">
        <v>1109</v>
      </c>
      <c r="C25" s="80" t="s">
        <v>1110</v>
      </c>
      <c r="D25" s="81">
        <v>0.723207</v>
      </c>
      <c r="E25" s="81">
        <v>0.723207</v>
      </c>
      <c r="F25" s="74">
        <v>18</v>
      </c>
    </row>
    <row r="26" s="73" customFormat="1" ht="19.5" customHeight="1" spans="1:6">
      <c r="A26" s="74" t="s">
        <v>959</v>
      </c>
      <c r="B26" s="74" t="s">
        <v>1111</v>
      </c>
      <c r="C26" s="80" t="s">
        <v>1107</v>
      </c>
      <c r="D26" s="81">
        <v>0.513912</v>
      </c>
      <c r="E26" s="81">
        <v>0.513912</v>
      </c>
      <c r="F26" s="74">
        <v>19</v>
      </c>
    </row>
    <row r="27" s="73" customFormat="1" ht="19.5" customHeight="1" spans="1:6">
      <c r="A27" s="74" t="s">
        <v>959</v>
      </c>
      <c r="B27" s="74" t="s">
        <v>1112</v>
      </c>
      <c r="C27" s="80" t="s">
        <v>1084</v>
      </c>
      <c r="D27" s="81">
        <v>0.209295</v>
      </c>
      <c r="E27" s="81">
        <v>0.209295</v>
      </c>
      <c r="F27" s="74">
        <v>20</v>
      </c>
    </row>
    <row r="28" s="73" customFormat="1" ht="19.5" customHeight="1" spans="1:6">
      <c r="A28" s="74" t="s">
        <v>959</v>
      </c>
      <c r="B28" s="74" t="s">
        <v>1113</v>
      </c>
      <c r="C28" s="80" t="s">
        <v>1114</v>
      </c>
      <c r="D28" s="81">
        <v>29.3935692284</v>
      </c>
      <c r="E28" s="81">
        <v>29.3935692284</v>
      </c>
      <c r="F28" s="74">
        <v>21</v>
      </c>
    </row>
    <row r="29" s="73" customFormat="1" ht="19.5" customHeight="1" spans="1:6">
      <c r="A29" s="74" t="s">
        <v>959</v>
      </c>
      <c r="B29" s="74" t="s">
        <v>1115</v>
      </c>
      <c r="C29" s="80" t="s">
        <v>1082</v>
      </c>
      <c r="D29" s="81">
        <v>19.2735692284</v>
      </c>
      <c r="E29" s="81">
        <v>19.2735692284</v>
      </c>
      <c r="F29" s="74">
        <v>22</v>
      </c>
    </row>
    <row r="30" s="73" customFormat="1" ht="19.5" customHeight="1" spans="1:6">
      <c r="A30" s="74" t="s">
        <v>959</v>
      </c>
      <c r="B30" s="74" t="s">
        <v>1116</v>
      </c>
      <c r="C30" s="80" t="s">
        <v>1084</v>
      </c>
      <c r="D30" s="81">
        <v>10.12</v>
      </c>
      <c r="E30" s="81">
        <v>10.12</v>
      </c>
      <c r="F30" s="74">
        <v>23</v>
      </c>
    </row>
    <row r="31" s="73" customFormat="1" ht="19.5" customHeight="1" spans="1:6">
      <c r="A31" s="74" t="s">
        <v>959</v>
      </c>
      <c r="B31" s="74" t="s">
        <v>1117</v>
      </c>
      <c r="C31" s="80" t="s">
        <v>1118</v>
      </c>
      <c r="D31" s="81">
        <v>29.54</v>
      </c>
      <c r="E31" s="81">
        <v>29.54</v>
      </c>
      <c r="F31" s="74">
        <v>24</v>
      </c>
    </row>
    <row r="32" s="73" customFormat="1" ht="19.5" customHeight="1" spans="1:6">
      <c r="A32" s="74" t="s">
        <v>959</v>
      </c>
      <c r="B32" s="74" t="s">
        <v>1119</v>
      </c>
      <c r="C32" s="80" t="s">
        <v>1082</v>
      </c>
      <c r="D32" s="81">
        <v>19.42</v>
      </c>
      <c r="E32" s="81">
        <v>19.42</v>
      </c>
      <c r="F32" s="74">
        <v>25</v>
      </c>
    </row>
    <row r="33" s="73" customFormat="1" ht="19.5" customHeight="1" spans="1:6">
      <c r="A33" s="74" t="s">
        <v>959</v>
      </c>
      <c r="B33" s="74" t="s">
        <v>1120</v>
      </c>
      <c r="C33" s="80" t="s">
        <v>1084</v>
      </c>
      <c r="D33" s="81">
        <v>10.12</v>
      </c>
      <c r="E33" s="81">
        <v>10.12</v>
      </c>
      <c r="F33" s="74">
        <v>26</v>
      </c>
    </row>
    <row r="34" s="73" customFormat="1" ht="14.25" customHeight="1" spans="1:5">
      <c r="A34" s="74">
        <v>0</v>
      </c>
      <c r="C34" s="74" t="s">
        <v>1121</v>
      </c>
      <c r="D34" s="74"/>
      <c r="E34" s="74"/>
    </row>
  </sheetData>
  <mergeCells count="2">
    <mergeCell ref="C5:E5"/>
    <mergeCell ref="C34:E34"/>
  </mergeCells>
  <pageMargins left="0.7" right="0.7" top="0.75" bottom="0.75" header="0.3" footer="0.3"/>
  <pageSetup paperSize="9"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7"/>
  <sheetViews>
    <sheetView workbookViewId="0">
      <selection activeCell="A2" sqref="A2:C2"/>
    </sheetView>
  </sheetViews>
  <sheetFormatPr defaultColWidth="9" defaultRowHeight="14.25" outlineLevelCol="2"/>
  <cols>
    <col min="1" max="1" width="48.7" style="46" customWidth="1"/>
    <col min="2" max="2" width="16.3833333333333" style="49" customWidth="1"/>
    <col min="3" max="3" width="23.1333333333333" style="46" customWidth="1"/>
    <col min="4" max="16384" width="9.00833333333333" style="46" customWidth="1"/>
  </cols>
  <sheetData>
    <row r="1" s="46" customFormat="1" spans="1:2">
      <c r="A1" s="50" t="s">
        <v>1122</v>
      </c>
      <c r="B1" s="49"/>
    </row>
    <row r="2" s="47" customFormat="1" ht="42" customHeight="1" spans="1:3">
      <c r="A2" s="51" t="s">
        <v>1123</v>
      </c>
      <c r="B2" s="52"/>
      <c r="C2" s="51"/>
    </row>
    <row r="3" s="46" customFormat="1" ht="22" customHeight="1" spans="1:3">
      <c r="A3" s="53"/>
      <c r="B3" s="54"/>
      <c r="C3" s="55" t="s">
        <v>2</v>
      </c>
    </row>
    <row r="4" s="46" customFormat="1" ht="45" customHeight="1" spans="1:3">
      <c r="A4" s="56" t="s">
        <v>1124</v>
      </c>
      <c r="B4" s="57" t="s">
        <v>1125</v>
      </c>
      <c r="C4" s="58" t="s">
        <v>1126</v>
      </c>
    </row>
    <row r="5" s="48" customFormat="1" ht="45" customHeight="1" spans="1:3">
      <c r="A5" s="59" t="s">
        <v>1127</v>
      </c>
      <c r="B5" s="60">
        <f>SUM(B6:B17)</f>
        <v>18241</v>
      </c>
      <c r="C5" s="61"/>
    </row>
    <row r="6" s="46" customFormat="1" ht="45" customHeight="1" spans="1:3">
      <c r="A6" s="62" t="s">
        <v>1128</v>
      </c>
      <c r="B6" s="63">
        <v>198</v>
      </c>
      <c r="C6" s="64"/>
    </row>
    <row r="7" s="46" customFormat="1" ht="45" customHeight="1" spans="1:3">
      <c r="A7" s="61" t="s">
        <v>1129</v>
      </c>
      <c r="B7" s="63">
        <v>930</v>
      </c>
      <c r="C7" s="64"/>
    </row>
    <row r="8" s="46" customFormat="1" ht="45" customHeight="1" spans="1:3">
      <c r="A8" s="61" t="s">
        <v>1130</v>
      </c>
      <c r="B8" s="63">
        <v>652</v>
      </c>
      <c r="C8" s="64"/>
    </row>
    <row r="9" s="46" customFormat="1" ht="45" customHeight="1" spans="1:3">
      <c r="A9" s="61" t="s">
        <v>1131</v>
      </c>
      <c r="B9" s="63">
        <v>1108</v>
      </c>
      <c r="C9" s="64"/>
    </row>
    <row r="10" s="46" customFormat="1" ht="45" customHeight="1" spans="1:3">
      <c r="A10" s="61" t="s">
        <v>1132</v>
      </c>
      <c r="B10" s="63">
        <v>5894</v>
      </c>
      <c r="C10" s="64"/>
    </row>
    <row r="11" s="46" customFormat="1" ht="45" customHeight="1" spans="1:3">
      <c r="A11" s="65" t="s">
        <v>1133</v>
      </c>
      <c r="B11" s="66">
        <v>232</v>
      </c>
      <c r="C11" s="64"/>
    </row>
    <row r="12" s="46" customFormat="1" ht="45" customHeight="1" spans="1:3">
      <c r="A12" s="67" t="s">
        <v>1134</v>
      </c>
      <c r="B12" s="68">
        <v>661</v>
      </c>
      <c r="C12" s="69"/>
    </row>
    <row r="13" s="46" customFormat="1" ht="45" customHeight="1" spans="1:3">
      <c r="A13" s="70" t="s">
        <v>1135</v>
      </c>
      <c r="B13" s="66">
        <v>6000</v>
      </c>
      <c r="C13" s="69"/>
    </row>
    <row r="14" ht="45" customHeight="1" spans="1:3">
      <c r="A14" s="71" t="s">
        <v>1136</v>
      </c>
      <c r="B14" s="72">
        <v>900</v>
      </c>
      <c r="C14" s="71"/>
    </row>
    <row r="15" ht="45" customHeight="1" spans="1:3">
      <c r="A15" s="71" t="s">
        <v>1137</v>
      </c>
      <c r="B15" s="72">
        <v>300</v>
      </c>
      <c r="C15" s="71"/>
    </row>
    <row r="16" ht="45" customHeight="1" spans="1:3">
      <c r="A16" s="71" t="s">
        <v>1138</v>
      </c>
      <c r="B16" s="72">
        <v>366</v>
      </c>
      <c r="C16" s="71"/>
    </row>
    <row r="17" ht="45" customHeight="1" spans="1:3">
      <c r="A17" s="71" t="s">
        <v>1139</v>
      </c>
      <c r="B17" s="72">
        <v>1000</v>
      </c>
      <c r="C17" s="71"/>
    </row>
  </sheetData>
  <mergeCells count="1">
    <mergeCell ref="A2:C2"/>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00"/>
  <sheetViews>
    <sheetView tabSelected="1" workbookViewId="0">
      <selection activeCell="A2" sqref="A2:O2"/>
    </sheetView>
  </sheetViews>
  <sheetFormatPr defaultColWidth="8.1" defaultRowHeight="13.5"/>
  <cols>
    <col min="1" max="1" width="2.81666666666667" style="6" customWidth="1"/>
    <col min="2" max="2" width="8.775" style="6" customWidth="1"/>
    <col min="3" max="3" width="9.11666666666667" style="6" customWidth="1"/>
    <col min="4" max="4" width="8.775" style="6" customWidth="1"/>
    <col min="5" max="5" width="17.325" style="6" customWidth="1"/>
    <col min="6" max="6" width="11.925" style="6" customWidth="1"/>
    <col min="7" max="7" width="8.1" style="6"/>
    <col min="8" max="8" width="7.2" style="9" customWidth="1"/>
    <col min="9" max="9" width="7.09166666666667" style="6" customWidth="1"/>
    <col min="10" max="10" width="11.3666666666667" style="6" customWidth="1"/>
    <col min="11" max="11" width="7.54166666666667" style="6" customWidth="1"/>
    <col min="12" max="12" width="8.1" style="6"/>
    <col min="13" max="13" width="8.66666666666667" style="6" customWidth="1"/>
    <col min="14" max="14" width="9.225" style="10" customWidth="1"/>
    <col min="15" max="15" width="6.19166666666667" style="6" customWidth="1"/>
    <col min="16" max="16384" width="8.1" style="6"/>
  </cols>
  <sheetData>
    <row r="1" s="1" customFormat="1" spans="1:15">
      <c r="A1" s="9" t="s">
        <v>1140</v>
      </c>
      <c r="B1" s="9"/>
      <c r="C1" s="6"/>
      <c r="D1" s="6"/>
      <c r="E1" s="6"/>
      <c r="F1" s="6"/>
      <c r="G1" s="6"/>
      <c r="H1" s="9"/>
      <c r="I1" s="6"/>
      <c r="J1" s="6"/>
      <c r="K1" s="6"/>
      <c r="L1" s="6"/>
      <c r="M1" s="6"/>
      <c r="N1" s="10"/>
      <c r="O1" s="6"/>
    </row>
    <row r="2" s="2" customFormat="1" ht="31.5" spans="1:15">
      <c r="A2" s="11" t="s">
        <v>1141</v>
      </c>
      <c r="B2" s="11"/>
      <c r="C2" s="11"/>
      <c r="D2" s="11"/>
      <c r="E2" s="11"/>
      <c r="F2" s="11"/>
      <c r="G2" s="11"/>
      <c r="H2" s="11"/>
      <c r="I2" s="11"/>
      <c r="J2" s="11"/>
      <c r="K2" s="11"/>
      <c r="L2" s="11"/>
      <c r="M2" s="11"/>
      <c r="N2" s="11"/>
      <c r="O2" s="11"/>
    </row>
    <row r="3" s="3" customFormat="1" ht="11.25" spans="1:15">
      <c r="A3" s="12" t="s">
        <v>2</v>
      </c>
      <c r="B3" s="12"/>
      <c r="C3" s="12"/>
      <c r="D3" s="12"/>
      <c r="E3" s="12"/>
      <c r="F3" s="12"/>
      <c r="G3" s="12"/>
      <c r="H3" s="12"/>
      <c r="I3" s="12"/>
      <c r="J3" s="12"/>
      <c r="K3" s="12"/>
      <c r="L3" s="12"/>
      <c r="M3" s="12"/>
      <c r="N3" s="12"/>
      <c r="O3" s="12"/>
    </row>
    <row r="4" s="3" customFormat="1" ht="21" customHeight="1" spans="1:15">
      <c r="A4" s="13" t="s">
        <v>1142</v>
      </c>
      <c r="B4" s="13" t="s">
        <v>1143</v>
      </c>
      <c r="C4" s="13" t="s">
        <v>1144</v>
      </c>
      <c r="D4" s="13" t="s">
        <v>743</v>
      </c>
      <c r="E4" s="13" t="s">
        <v>1145</v>
      </c>
      <c r="F4" s="13" t="s">
        <v>1146</v>
      </c>
      <c r="G4" s="14" t="s">
        <v>1147</v>
      </c>
      <c r="H4" s="13" t="s">
        <v>1148</v>
      </c>
      <c r="I4" s="13"/>
      <c r="J4" s="13" t="s">
        <v>1149</v>
      </c>
      <c r="K4" s="13" t="s">
        <v>1150</v>
      </c>
      <c r="L4" s="13"/>
      <c r="M4" s="13" t="s">
        <v>1151</v>
      </c>
      <c r="N4" s="13"/>
      <c r="O4" s="21" t="s">
        <v>1126</v>
      </c>
    </row>
    <row r="5" s="3" customFormat="1" ht="48" customHeight="1" spans="1:15">
      <c r="A5" s="13"/>
      <c r="B5" s="13"/>
      <c r="C5" s="13"/>
      <c r="D5" s="13"/>
      <c r="E5" s="13"/>
      <c r="F5" s="13"/>
      <c r="G5" s="14"/>
      <c r="H5" s="13" t="s">
        <v>1152</v>
      </c>
      <c r="I5" s="13" t="s">
        <v>1153</v>
      </c>
      <c r="J5" s="13" t="s">
        <v>1154</v>
      </c>
      <c r="K5" s="22" t="s">
        <v>1155</v>
      </c>
      <c r="L5" s="22" t="s">
        <v>1156</v>
      </c>
      <c r="M5" s="13" t="s">
        <v>1157</v>
      </c>
      <c r="N5" s="13" t="s">
        <v>1158</v>
      </c>
      <c r="O5" s="23"/>
    </row>
    <row r="6" s="3" customFormat="1" ht="25" customHeight="1" spans="1:15">
      <c r="A6" s="13"/>
      <c r="B6" s="13" t="s">
        <v>1159</v>
      </c>
      <c r="C6" s="13"/>
      <c r="D6" s="13"/>
      <c r="E6" s="13"/>
      <c r="F6" s="14">
        <f>F7+F397+F795</f>
        <v>23471.938676</v>
      </c>
      <c r="G6" s="14"/>
      <c r="H6" s="13"/>
      <c r="I6" s="13"/>
      <c r="J6" s="13"/>
      <c r="K6" s="22"/>
      <c r="L6" s="22"/>
      <c r="M6" s="13"/>
      <c r="N6" s="13"/>
      <c r="O6" s="24"/>
    </row>
    <row r="7" s="3" customFormat="1" ht="21" customHeight="1" spans="1:15">
      <c r="A7" s="13"/>
      <c r="B7" s="13" t="s">
        <v>1160</v>
      </c>
      <c r="C7" s="13" t="s">
        <v>1161</v>
      </c>
      <c r="D7" s="13"/>
      <c r="E7" s="13"/>
      <c r="F7" s="14">
        <v>9545.9624</v>
      </c>
      <c r="G7" s="14"/>
      <c r="H7" s="13"/>
      <c r="I7" s="13"/>
      <c r="J7" s="13"/>
      <c r="K7" s="22"/>
      <c r="L7" s="22"/>
      <c r="M7" s="13"/>
      <c r="N7" s="13"/>
      <c r="O7" s="24"/>
    </row>
    <row r="8" s="3" customFormat="1" ht="21" customHeight="1" spans="1:15">
      <c r="A8" s="15"/>
      <c r="B8" s="16"/>
      <c r="C8" s="16"/>
      <c r="D8" s="17" t="s">
        <v>1162</v>
      </c>
      <c r="E8" s="16"/>
      <c r="F8" s="16">
        <f>SUBTOTAL(9,F9)</f>
        <v>250</v>
      </c>
      <c r="G8" s="16"/>
      <c r="H8" s="16"/>
      <c r="I8" s="16"/>
      <c r="J8" s="16"/>
      <c r="K8" s="25"/>
      <c r="L8" s="25"/>
      <c r="M8" s="16"/>
      <c r="N8" s="26"/>
      <c r="O8" s="24"/>
    </row>
    <row r="9" s="3" customFormat="1" ht="21" customHeight="1" spans="1:15">
      <c r="A9" s="15">
        <v>1</v>
      </c>
      <c r="B9" s="16" t="s">
        <v>1163</v>
      </c>
      <c r="C9" s="16" t="s">
        <v>1164</v>
      </c>
      <c r="D9" s="16" t="s">
        <v>1165</v>
      </c>
      <c r="E9" s="16" t="s">
        <v>1166</v>
      </c>
      <c r="F9" s="16">
        <v>250</v>
      </c>
      <c r="G9" s="16" t="s">
        <v>1167</v>
      </c>
      <c r="H9" s="16" t="s">
        <v>1168</v>
      </c>
      <c r="I9" s="16">
        <v>250</v>
      </c>
      <c r="J9" s="16" t="s">
        <v>1169</v>
      </c>
      <c r="K9" s="25">
        <v>44197</v>
      </c>
      <c r="L9" s="25">
        <v>44531</v>
      </c>
      <c r="M9" s="16" t="s">
        <v>1170</v>
      </c>
      <c r="N9" s="26" t="s">
        <v>1170</v>
      </c>
      <c r="O9" s="24"/>
    </row>
    <row r="10" s="3" customFormat="1" ht="21" customHeight="1" spans="1:15">
      <c r="A10" s="15"/>
      <c r="B10" s="16"/>
      <c r="C10" s="16"/>
      <c r="D10" s="17" t="s">
        <v>1171</v>
      </c>
      <c r="E10" s="16"/>
      <c r="F10" s="16">
        <f>SUBTOTAL(9,F11:F16)</f>
        <v>107</v>
      </c>
      <c r="G10" s="16"/>
      <c r="H10" s="16"/>
      <c r="I10" s="16"/>
      <c r="J10" s="16"/>
      <c r="K10" s="25"/>
      <c r="L10" s="25"/>
      <c r="M10" s="16"/>
      <c r="N10" s="26"/>
      <c r="O10" s="24"/>
    </row>
    <row r="11" s="3" customFormat="1" ht="21" customHeight="1" spans="1:15">
      <c r="A11" s="15">
        <v>2</v>
      </c>
      <c r="B11" s="16" t="s">
        <v>1172</v>
      </c>
      <c r="C11" s="16" t="s">
        <v>1164</v>
      </c>
      <c r="D11" s="16" t="s">
        <v>1173</v>
      </c>
      <c r="E11" s="16" t="s">
        <v>1174</v>
      </c>
      <c r="F11" s="16">
        <v>20</v>
      </c>
      <c r="G11" s="16" t="s">
        <v>1175</v>
      </c>
      <c r="H11" s="16" t="s">
        <v>1168</v>
      </c>
      <c r="I11" s="16">
        <v>20</v>
      </c>
      <c r="J11" s="16" t="s">
        <v>1176</v>
      </c>
      <c r="K11" s="25">
        <v>44197</v>
      </c>
      <c r="L11" s="25">
        <v>44531</v>
      </c>
      <c r="M11" s="16" t="s">
        <v>1177</v>
      </c>
      <c r="N11" s="26" t="s">
        <v>1178</v>
      </c>
      <c r="O11" s="24"/>
    </row>
    <row r="12" s="3" customFormat="1" ht="21" customHeight="1" spans="1:15">
      <c r="A12" s="15">
        <v>3</v>
      </c>
      <c r="B12" s="16" t="s">
        <v>1179</v>
      </c>
      <c r="C12" s="16" t="s">
        <v>1164</v>
      </c>
      <c r="D12" s="16" t="s">
        <v>1173</v>
      </c>
      <c r="E12" s="16" t="s">
        <v>1180</v>
      </c>
      <c r="F12" s="16">
        <v>30</v>
      </c>
      <c r="G12" s="16" t="s">
        <v>1181</v>
      </c>
      <c r="H12" s="16" t="s">
        <v>1168</v>
      </c>
      <c r="I12" s="16">
        <v>30</v>
      </c>
      <c r="J12" s="16" t="s">
        <v>1182</v>
      </c>
      <c r="K12" s="25">
        <v>44197</v>
      </c>
      <c r="L12" s="25">
        <v>44531</v>
      </c>
      <c r="M12" s="16" t="s">
        <v>1183</v>
      </c>
      <c r="N12" s="26" t="s">
        <v>1183</v>
      </c>
      <c r="O12" s="24"/>
    </row>
    <row r="13" s="3" customFormat="1" ht="21" customHeight="1" spans="1:15">
      <c r="A13" s="15">
        <v>4</v>
      </c>
      <c r="B13" s="18" t="s">
        <v>1179</v>
      </c>
      <c r="C13" s="18" t="s">
        <v>1164</v>
      </c>
      <c r="D13" s="16" t="s">
        <v>1173</v>
      </c>
      <c r="E13" s="19" t="s">
        <v>1184</v>
      </c>
      <c r="F13" s="18">
        <v>9</v>
      </c>
      <c r="G13" s="16" t="s">
        <v>1185</v>
      </c>
      <c r="H13" s="16" t="s">
        <v>1186</v>
      </c>
      <c r="I13" s="18">
        <v>9</v>
      </c>
      <c r="J13" s="16" t="s">
        <v>1187</v>
      </c>
      <c r="K13" s="25">
        <v>44197</v>
      </c>
      <c r="L13" s="25">
        <v>44531</v>
      </c>
      <c r="M13" s="15" t="s">
        <v>1170</v>
      </c>
      <c r="N13" s="18" t="s">
        <v>1188</v>
      </c>
      <c r="O13" s="24"/>
    </row>
    <row r="14" s="3" customFormat="1" ht="21" customHeight="1" spans="1:15">
      <c r="A14" s="15">
        <v>5</v>
      </c>
      <c r="B14" s="16" t="s">
        <v>1189</v>
      </c>
      <c r="C14" s="18" t="s">
        <v>1164</v>
      </c>
      <c r="D14" s="18" t="s">
        <v>1173</v>
      </c>
      <c r="E14" s="16" t="s">
        <v>1190</v>
      </c>
      <c r="F14" s="18">
        <v>16</v>
      </c>
      <c r="G14" s="16" t="s">
        <v>1191</v>
      </c>
      <c r="H14" s="16" t="s">
        <v>1186</v>
      </c>
      <c r="I14" s="18">
        <v>16</v>
      </c>
      <c r="J14" s="16" t="s">
        <v>1192</v>
      </c>
      <c r="K14" s="25">
        <v>44197</v>
      </c>
      <c r="L14" s="25">
        <v>44531</v>
      </c>
      <c r="M14" s="15" t="s">
        <v>1170</v>
      </c>
      <c r="N14" s="16" t="s">
        <v>1193</v>
      </c>
      <c r="O14" s="24"/>
    </row>
    <row r="15" s="3" customFormat="1" ht="21" customHeight="1" spans="1:15">
      <c r="A15" s="15">
        <v>6</v>
      </c>
      <c r="B15" s="16" t="s">
        <v>1189</v>
      </c>
      <c r="C15" s="18" t="s">
        <v>1164</v>
      </c>
      <c r="D15" s="18" t="s">
        <v>1173</v>
      </c>
      <c r="E15" s="18" t="s">
        <v>1194</v>
      </c>
      <c r="F15" s="18">
        <v>12</v>
      </c>
      <c r="G15" s="16" t="s">
        <v>1195</v>
      </c>
      <c r="H15" s="16" t="s">
        <v>1186</v>
      </c>
      <c r="I15" s="18">
        <v>12</v>
      </c>
      <c r="J15" s="16" t="s">
        <v>1196</v>
      </c>
      <c r="K15" s="25">
        <v>44197</v>
      </c>
      <c r="L15" s="25">
        <v>44531</v>
      </c>
      <c r="M15" s="15" t="s">
        <v>1170</v>
      </c>
      <c r="N15" s="16" t="s">
        <v>1193</v>
      </c>
      <c r="O15" s="24"/>
    </row>
    <row r="16" s="3" customFormat="1" ht="21" customHeight="1" spans="1:15">
      <c r="A16" s="15">
        <v>7</v>
      </c>
      <c r="B16" s="16" t="s">
        <v>1197</v>
      </c>
      <c r="C16" s="16" t="s">
        <v>1164</v>
      </c>
      <c r="D16" s="16" t="s">
        <v>1173</v>
      </c>
      <c r="E16" s="16" t="s">
        <v>1198</v>
      </c>
      <c r="F16" s="15">
        <v>20</v>
      </c>
      <c r="G16" s="16" t="s">
        <v>1175</v>
      </c>
      <c r="H16" s="16" t="s">
        <v>1199</v>
      </c>
      <c r="I16" s="15">
        <v>20</v>
      </c>
      <c r="J16" s="16" t="s">
        <v>1200</v>
      </c>
      <c r="K16" s="25">
        <v>44197</v>
      </c>
      <c r="L16" s="25">
        <v>44531</v>
      </c>
      <c r="M16" s="15" t="s">
        <v>1170</v>
      </c>
      <c r="N16" s="16" t="s">
        <v>1201</v>
      </c>
      <c r="O16" s="24"/>
    </row>
    <row r="17" s="3" customFormat="1" ht="21" customHeight="1" spans="1:15">
      <c r="A17" s="15"/>
      <c r="B17" s="16"/>
      <c r="C17" s="16"/>
      <c r="D17" s="17" t="s">
        <v>1202</v>
      </c>
      <c r="E17" s="16"/>
      <c r="F17" s="16">
        <f>SUBTOTAL(9,F18:F19)</f>
        <v>800</v>
      </c>
      <c r="G17" s="16"/>
      <c r="H17" s="16"/>
      <c r="I17" s="16"/>
      <c r="J17" s="16"/>
      <c r="K17" s="25"/>
      <c r="L17" s="25"/>
      <c r="M17" s="16"/>
      <c r="N17" s="16"/>
      <c r="O17" s="24"/>
    </row>
    <row r="18" s="3" customFormat="1" ht="21" customHeight="1" spans="1:15">
      <c r="A18" s="15">
        <v>8</v>
      </c>
      <c r="B18" s="16" t="s">
        <v>1163</v>
      </c>
      <c r="C18" s="16" t="s">
        <v>1164</v>
      </c>
      <c r="D18" s="16" t="s">
        <v>1203</v>
      </c>
      <c r="E18" s="16" t="s">
        <v>1204</v>
      </c>
      <c r="F18" s="16">
        <v>600</v>
      </c>
      <c r="G18" s="16" t="s">
        <v>1205</v>
      </c>
      <c r="H18" s="16" t="s">
        <v>1168</v>
      </c>
      <c r="I18" s="16">
        <v>600</v>
      </c>
      <c r="J18" s="16" t="s">
        <v>1206</v>
      </c>
      <c r="K18" s="25">
        <v>44197</v>
      </c>
      <c r="L18" s="25">
        <v>44531</v>
      </c>
      <c r="M18" s="16" t="s">
        <v>1170</v>
      </c>
      <c r="N18" s="16" t="s">
        <v>1170</v>
      </c>
      <c r="O18" s="24"/>
    </row>
    <row r="19" s="3" customFormat="1" ht="21" customHeight="1" spans="1:15">
      <c r="A19" s="15">
        <v>9</v>
      </c>
      <c r="B19" s="16" t="s">
        <v>1163</v>
      </c>
      <c r="C19" s="16" t="s">
        <v>1164</v>
      </c>
      <c r="D19" s="16" t="s">
        <v>1203</v>
      </c>
      <c r="E19" s="16" t="s">
        <v>1207</v>
      </c>
      <c r="F19" s="16">
        <v>200</v>
      </c>
      <c r="G19" s="16" t="s">
        <v>1205</v>
      </c>
      <c r="H19" s="16" t="s">
        <v>1168</v>
      </c>
      <c r="I19" s="16">
        <v>200</v>
      </c>
      <c r="J19" s="16" t="s">
        <v>1208</v>
      </c>
      <c r="K19" s="25">
        <v>44197</v>
      </c>
      <c r="L19" s="25">
        <v>44531</v>
      </c>
      <c r="M19" s="16" t="s">
        <v>1170</v>
      </c>
      <c r="N19" s="16" t="s">
        <v>1170</v>
      </c>
      <c r="O19" s="24"/>
    </row>
    <row r="20" s="3" customFormat="1" ht="21" customHeight="1" spans="1:15">
      <c r="A20" s="15"/>
      <c r="B20" s="16"/>
      <c r="C20" s="16"/>
      <c r="D20" s="17" t="s">
        <v>1209</v>
      </c>
      <c r="E20" s="16"/>
      <c r="F20" s="16">
        <f>SUBTOTAL(9,F21:F283)</f>
        <v>4121.55</v>
      </c>
      <c r="G20" s="16"/>
      <c r="H20" s="16"/>
      <c r="I20" s="16"/>
      <c r="J20" s="16"/>
      <c r="K20" s="25"/>
      <c r="L20" s="25"/>
      <c r="M20" s="16"/>
      <c r="N20" s="26"/>
      <c r="O20" s="24"/>
    </row>
    <row r="21" s="3" customFormat="1" ht="21" customHeight="1" spans="1:15">
      <c r="A21" s="15">
        <v>10</v>
      </c>
      <c r="B21" s="16" t="s">
        <v>1210</v>
      </c>
      <c r="C21" s="16" t="s">
        <v>1164</v>
      </c>
      <c r="D21" s="16" t="s">
        <v>1211</v>
      </c>
      <c r="E21" s="16" t="s">
        <v>1212</v>
      </c>
      <c r="F21" s="16">
        <v>9.15</v>
      </c>
      <c r="G21" s="16" t="s">
        <v>1213</v>
      </c>
      <c r="H21" s="16" t="s">
        <v>1168</v>
      </c>
      <c r="I21" s="16">
        <v>9.15</v>
      </c>
      <c r="J21" s="16" t="s">
        <v>1214</v>
      </c>
      <c r="K21" s="25">
        <v>44197</v>
      </c>
      <c r="L21" s="25">
        <v>44531</v>
      </c>
      <c r="M21" s="16" t="s">
        <v>1177</v>
      </c>
      <c r="N21" s="26" t="s">
        <v>1177</v>
      </c>
      <c r="O21" s="24"/>
    </row>
    <row r="22" s="4" customFormat="1" ht="21" customHeight="1" spans="1:15">
      <c r="A22" s="15">
        <v>11</v>
      </c>
      <c r="B22" s="16" t="s">
        <v>1210</v>
      </c>
      <c r="C22" s="16" t="s">
        <v>1164</v>
      </c>
      <c r="D22" s="16" t="s">
        <v>1211</v>
      </c>
      <c r="E22" s="16" t="s">
        <v>1215</v>
      </c>
      <c r="F22" s="16">
        <v>7.49</v>
      </c>
      <c r="G22" s="16" t="s">
        <v>1216</v>
      </c>
      <c r="H22" s="16" t="s">
        <v>1168</v>
      </c>
      <c r="I22" s="16">
        <v>7.49</v>
      </c>
      <c r="J22" s="16" t="s">
        <v>1217</v>
      </c>
      <c r="K22" s="25">
        <v>44197</v>
      </c>
      <c r="L22" s="25">
        <v>44531</v>
      </c>
      <c r="M22" s="16" t="s">
        <v>1177</v>
      </c>
      <c r="N22" s="26" t="s">
        <v>1177</v>
      </c>
      <c r="O22" s="24"/>
    </row>
    <row r="23" s="3" customFormat="1" ht="21" customHeight="1" spans="1:15">
      <c r="A23" s="15">
        <v>12</v>
      </c>
      <c r="B23" s="16" t="s">
        <v>1210</v>
      </c>
      <c r="C23" s="16" t="s">
        <v>1164</v>
      </c>
      <c r="D23" s="16" t="s">
        <v>1211</v>
      </c>
      <c r="E23" s="16" t="s">
        <v>1218</v>
      </c>
      <c r="F23" s="16">
        <v>11.95</v>
      </c>
      <c r="G23" s="16" t="s">
        <v>1219</v>
      </c>
      <c r="H23" s="16" t="s">
        <v>1168</v>
      </c>
      <c r="I23" s="16">
        <v>11.95</v>
      </c>
      <c r="J23" s="16" t="s">
        <v>1220</v>
      </c>
      <c r="K23" s="25">
        <v>44197</v>
      </c>
      <c r="L23" s="25">
        <v>44531</v>
      </c>
      <c r="M23" s="16" t="s">
        <v>1177</v>
      </c>
      <c r="N23" s="26" t="s">
        <v>1177</v>
      </c>
      <c r="O23" s="24"/>
    </row>
    <row r="24" s="3" customFormat="1" ht="21" customHeight="1" spans="1:15">
      <c r="A24" s="15">
        <v>13</v>
      </c>
      <c r="B24" s="16" t="s">
        <v>1221</v>
      </c>
      <c r="C24" s="16" t="s">
        <v>1164</v>
      </c>
      <c r="D24" s="16" t="s">
        <v>1211</v>
      </c>
      <c r="E24" s="16" t="s">
        <v>1222</v>
      </c>
      <c r="F24" s="16">
        <v>43.39</v>
      </c>
      <c r="G24" s="16" t="s">
        <v>1223</v>
      </c>
      <c r="H24" s="16" t="s">
        <v>1168</v>
      </c>
      <c r="I24" s="16">
        <v>43.39</v>
      </c>
      <c r="J24" s="16" t="s">
        <v>1224</v>
      </c>
      <c r="K24" s="25">
        <v>44197</v>
      </c>
      <c r="L24" s="25">
        <v>44531</v>
      </c>
      <c r="M24" s="16" t="s">
        <v>1177</v>
      </c>
      <c r="N24" s="26" t="s">
        <v>1177</v>
      </c>
      <c r="O24" s="24"/>
    </row>
    <row r="25" s="3" customFormat="1" ht="21" customHeight="1" spans="1:15">
      <c r="A25" s="15">
        <v>14</v>
      </c>
      <c r="B25" s="16" t="s">
        <v>1221</v>
      </c>
      <c r="C25" s="16" t="s">
        <v>1164</v>
      </c>
      <c r="D25" s="16" t="s">
        <v>1211</v>
      </c>
      <c r="E25" s="16" t="s">
        <v>1225</v>
      </c>
      <c r="F25" s="16">
        <v>16.99</v>
      </c>
      <c r="G25" s="16" t="s">
        <v>1226</v>
      </c>
      <c r="H25" s="16" t="s">
        <v>1168</v>
      </c>
      <c r="I25" s="16">
        <v>16.99</v>
      </c>
      <c r="J25" s="16" t="s">
        <v>1227</v>
      </c>
      <c r="K25" s="25">
        <v>44197</v>
      </c>
      <c r="L25" s="25">
        <v>44531</v>
      </c>
      <c r="M25" s="16" t="s">
        <v>1177</v>
      </c>
      <c r="N25" s="26" t="s">
        <v>1177</v>
      </c>
      <c r="O25" s="24"/>
    </row>
    <row r="26" s="3" customFormat="1" ht="21" customHeight="1" spans="1:15">
      <c r="A26" s="15">
        <v>15</v>
      </c>
      <c r="B26" s="16" t="s">
        <v>1221</v>
      </c>
      <c r="C26" s="16" t="s">
        <v>1164</v>
      </c>
      <c r="D26" s="16" t="s">
        <v>1211</v>
      </c>
      <c r="E26" s="16" t="s">
        <v>1228</v>
      </c>
      <c r="F26" s="16">
        <v>3.03</v>
      </c>
      <c r="G26" s="16" t="s">
        <v>1229</v>
      </c>
      <c r="H26" s="16" t="s">
        <v>1168</v>
      </c>
      <c r="I26" s="16">
        <v>3.03</v>
      </c>
      <c r="J26" s="16" t="s">
        <v>1230</v>
      </c>
      <c r="K26" s="25">
        <v>44197</v>
      </c>
      <c r="L26" s="25">
        <v>44531</v>
      </c>
      <c r="M26" s="16" t="s">
        <v>1177</v>
      </c>
      <c r="N26" s="26" t="s">
        <v>1177</v>
      </c>
      <c r="O26" s="24"/>
    </row>
    <row r="27" s="3" customFormat="1" ht="21" customHeight="1" spans="1:15">
      <c r="A27" s="15">
        <v>16</v>
      </c>
      <c r="B27" s="16" t="s">
        <v>1221</v>
      </c>
      <c r="C27" s="16" t="s">
        <v>1164</v>
      </c>
      <c r="D27" s="16" t="s">
        <v>1211</v>
      </c>
      <c r="E27" s="16" t="s">
        <v>1231</v>
      </c>
      <c r="F27" s="16">
        <v>15.16</v>
      </c>
      <c r="G27" s="16" t="s">
        <v>1232</v>
      </c>
      <c r="H27" s="16" t="s">
        <v>1168</v>
      </c>
      <c r="I27" s="16">
        <v>15.16</v>
      </c>
      <c r="J27" s="16" t="s">
        <v>1233</v>
      </c>
      <c r="K27" s="25">
        <v>44197</v>
      </c>
      <c r="L27" s="25">
        <v>44531</v>
      </c>
      <c r="M27" s="16" t="s">
        <v>1177</v>
      </c>
      <c r="N27" s="26" t="s">
        <v>1177</v>
      </c>
      <c r="O27" s="24"/>
    </row>
    <row r="28" s="3" customFormat="1" ht="21" customHeight="1" spans="1:15">
      <c r="A28" s="15">
        <v>17</v>
      </c>
      <c r="B28" s="16" t="s">
        <v>1221</v>
      </c>
      <c r="C28" s="16" t="s">
        <v>1164</v>
      </c>
      <c r="D28" s="16" t="s">
        <v>1211</v>
      </c>
      <c r="E28" s="16" t="s">
        <v>1234</v>
      </c>
      <c r="F28" s="16">
        <v>29.55</v>
      </c>
      <c r="G28" s="16" t="s">
        <v>1235</v>
      </c>
      <c r="H28" s="16" t="s">
        <v>1168</v>
      </c>
      <c r="I28" s="16">
        <v>29.55</v>
      </c>
      <c r="J28" s="16" t="s">
        <v>1236</v>
      </c>
      <c r="K28" s="25">
        <v>44197</v>
      </c>
      <c r="L28" s="25">
        <v>44531</v>
      </c>
      <c r="M28" s="16" t="s">
        <v>1177</v>
      </c>
      <c r="N28" s="26" t="s">
        <v>1177</v>
      </c>
      <c r="O28" s="24"/>
    </row>
    <row r="29" s="3" customFormat="1" ht="21" customHeight="1" spans="1:15">
      <c r="A29" s="15">
        <v>18</v>
      </c>
      <c r="B29" s="16" t="s">
        <v>1221</v>
      </c>
      <c r="C29" s="16" t="s">
        <v>1164</v>
      </c>
      <c r="D29" s="16" t="s">
        <v>1211</v>
      </c>
      <c r="E29" s="16" t="s">
        <v>1237</v>
      </c>
      <c r="F29" s="16">
        <v>3.03</v>
      </c>
      <c r="G29" s="16" t="s">
        <v>1229</v>
      </c>
      <c r="H29" s="16" t="s">
        <v>1168</v>
      </c>
      <c r="I29" s="16">
        <v>3.03</v>
      </c>
      <c r="J29" s="16" t="s">
        <v>1238</v>
      </c>
      <c r="K29" s="25">
        <v>44197</v>
      </c>
      <c r="L29" s="25">
        <v>44531</v>
      </c>
      <c r="M29" s="16" t="s">
        <v>1177</v>
      </c>
      <c r="N29" s="26" t="s">
        <v>1177</v>
      </c>
      <c r="O29" s="24"/>
    </row>
    <row r="30" s="3" customFormat="1" ht="21" customHeight="1" spans="1:15">
      <c r="A30" s="15">
        <v>19</v>
      </c>
      <c r="B30" s="16" t="s">
        <v>1221</v>
      </c>
      <c r="C30" s="16" t="s">
        <v>1164</v>
      </c>
      <c r="D30" s="16" t="s">
        <v>1211</v>
      </c>
      <c r="E30" s="16" t="s">
        <v>1239</v>
      </c>
      <c r="F30" s="16">
        <v>19.95</v>
      </c>
      <c r="G30" s="16" t="s">
        <v>1240</v>
      </c>
      <c r="H30" s="16" t="s">
        <v>1168</v>
      </c>
      <c r="I30" s="16">
        <v>19.95</v>
      </c>
      <c r="J30" s="16" t="s">
        <v>1241</v>
      </c>
      <c r="K30" s="25">
        <v>44197</v>
      </c>
      <c r="L30" s="25">
        <v>44531</v>
      </c>
      <c r="M30" s="16" t="s">
        <v>1177</v>
      </c>
      <c r="N30" s="26" t="s">
        <v>1177</v>
      </c>
      <c r="O30" s="24"/>
    </row>
    <row r="31" s="3" customFormat="1" ht="21" customHeight="1" spans="1:15">
      <c r="A31" s="15">
        <v>20</v>
      </c>
      <c r="B31" s="16" t="s">
        <v>1221</v>
      </c>
      <c r="C31" s="16" t="s">
        <v>1164</v>
      </c>
      <c r="D31" s="16" t="s">
        <v>1211</v>
      </c>
      <c r="E31" s="16" t="s">
        <v>1242</v>
      </c>
      <c r="F31" s="16">
        <v>21.3</v>
      </c>
      <c r="G31" s="16" t="s">
        <v>1243</v>
      </c>
      <c r="H31" s="16" t="s">
        <v>1168</v>
      </c>
      <c r="I31" s="16">
        <v>21.3</v>
      </c>
      <c r="J31" s="16" t="s">
        <v>1244</v>
      </c>
      <c r="K31" s="25">
        <v>44197</v>
      </c>
      <c r="L31" s="25">
        <v>44531</v>
      </c>
      <c r="M31" s="16" t="s">
        <v>1177</v>
      </c>
      <c r="N31" s="26" t="s">
        <v>1177</v>
      </c>
      <c r="O31" s="24"/>
    </row>
    <row r="32" s="3" customFormat="1" ht="21" customHeight="1" spans="1:15">
      <c r="A32" s="15">
        <v>21</v>
      </c>
      <c r="B32" s="16" t="s">
        <v>1221</v>
      </c>
      <c r="C32" s="16" t="s">
        <v>1164</v>
      </c>
      <c r="D32" s="16" t="s">
        <v>1211</v>
      </c>
      <c r="E32" s="16" t="s">
        <v>1245</v>
      </c>
      <c r="F32" s="16">
        <v>24.88</v>
      </c>
      <c r="G32" s="16" t="s">
        <v>1246</v>
      </c>
      <c r="H32" s="16" t="s">
        <v>1168</v>
      </c>
      <c r="I32" s="16">
        <v>24.88</v>
      </c>
      <c r="J32" s="16" t="s">
        <v>1247</v>
      </c>
      <c r="K32" s="25">
        <v>44197</v>
      </c>
      <c r="L32" s="25">
        <v>44531</v>
      </c>
      <c r="M32" s="16" t="s">
        <v>1177</v>
      </c>
      <c r="N32" s="26" t="s">
        <v>1177</v>
      </c>
      <c r="O32" s="24"/>
    </row>
    <row r="33" s="3" customFormat="1" ht="21" customHeight="1" spans="1:15">
      <c r="A33" s="15">
        <v>22</v>
      </c>
      <c r="B33" s="16" t="s">
        <v>1248</v>
      </c>
      <c r="C33" s="16" t="s">
        <v>1164</v>
      </c>
      <c r="D33" s="16" t="s">
        <v>1211</v>
      </c>
      <c r="E33" s="16" t="s">
        <v>1249</v>
      </c>
      <c r="F33" s="16">
        <v>27.39</v>
      </c>
      <c r="G33" s="16" t="s">
        <v>1250</v>
      </c>
      <c r="H33" s="16" t="s">
        <v>1168</v>
      </c>
      <c r="I33" s="16">
        <v>27.39</v>
      </c>
      <c r="J33" s="16" t="s">
        <v>1238</v>
      </c>
      <c r="K33" s="25">
        <v>44197</v>
      </c>
      <c r="L33" s="25">
        <v>44531</v>
      </c>
      <c r="M33" s="16" t="s">
        <v>1177</v>
      </c>
      <c r="N33" s="26" t="s">
        <v>1177</v>
      </c>
      <c r="O33" s="24"/>
    </row>
    <row r="34" s="3" customFormat="1" ht="21" customHeight="1" spans="1:15">
      <c r="A34" s="15">
        <v>23</v>
      </c>
      <c r="B34" s="16" t="s">
        <v>1248</v>
      </c>
      <c r="C34" s="16" t="s">
        <v>1164</v>
      </c>
      <c r="D34" s="16" t="s">
        <v>1211</v>
      </c>
      <c r="E34" s="16" t="s">
        <v>1251</v>
      </c>
      <c r="F34" s="16">
        <v>18.56</v>
      </c>
      <c r="G34" s="16" t="s">
        <v>1252</v>
      </c>
      <c r="H34" s="16" t="s">
        <v>1168</v>
      </c>
      <c r="I34" s="16">
        <v>18.56</v>
      </c>
      <c r="J34" s="16" t="s">
        <v>1253</v>
      </c>
      <c r="K34" s="25">
        <v>44197</v>
      </c>
      <c r="L34" s="25">
        <v>44531</v>
      </c>
      <c r="M34" s="16" t="s">
        <v>1177</v>
      </c>
      <c r="N34" s="26" t="s">
        <v>1177</v>
      </c>
      <c r="O34" s="24"/>
    </row>
    <row r="35" s="3" customFormat="1" ht="21" customHeight="1" spans="1:15">
      <c r="A35" s="15">
        <v>24</v>
      </c>
      <c r="B35" s="16" t="s">
        <v>1248</v>
      </c>
      <c r="C35" s="16" t="s">
        <v>1164</v>
      </c>
      <c r="D35" s="20" t="s">
        <v>1211</v>
      </c>
      <c r="E35" s="16" t="s">
        <v>1254</v>
      </c>
      <c r="F35" s="16">
        <v>14.3</v>
      </c>
      <c r="G35" s="16" t="s">
        <v>1255</v>
      </c>
      <c r="H35" s="16" t="s">
        <v>1168</v>
      </c>
      <c r="I35" s="16">
        <v>14.3</v>
      </c>
      <c r="J35" s="16" t="s">
        <v>1256</v>
      </c>
      <c r="K35" s="25">
        <v>44197</v>
      </c>
      <c r="L35" s="25">
        <v>44531</v>
      </c>
      <c r="M35" s="16" t="s">
        <v>1177</v>
      </c>
      <c r="N35" s="26" t="s">
        <v>1177</v>
      </c>
      <c r="O35" s="24"/>
    </row>
    <row r="36" s="3" customFormat="1" ht="21" customHeight="1" spans="1:15">
      <c r="A36" s="15">
        <v>25</v>
      </c>
      <c r="B36" s="16" t="s">
        <v>1248</v>
      </c>
      <c r="C36" s="16" t="s">
        <v>1164</v>
      </c>
      <c r="D36" s="20" t="s">
        <v>1211</v>
      </c>
      <c r="E36" s="16" t="s">
        <v>1257</v>
      </c>
      <c r="F36" s="20">
        <v>4.95</v>
      </c>
      <c r="G36" s="16" t="s">
        <v>1258</v>
      </c>
      <c r="H36" s="16" t="s">
        <v>1168</v>
      </c>
      <c r="I36" s="20">
        <v>4.95</v>
      </c>
      <c r="J36" s="16" t="s">
        <v>1259</v>
      </c>
      <c r="K36" s="25">
        <v>44197</v>
      </c>
      <c r="L36" s="25">
        <v>44531</v>
      </c>
      <c r="M36" s="16" t="s">
        <v>1177</v>
      </c>
      <c r="N36" s="26" t="s">
        <v>1177</v>
      </c>
      <c r="O36" s="24"/>
    </row>
    <row r="37" s="3" customFormat="1" ht="21" customHeight="1" spans="1:15">
      <c r="A37" s="15">
        <v>26</v>
      </c>
      <c r="B37" s="16" t="s">
        <v>1248</v>
      </c>
      <c r="C37" s="20" t="s">
        <v>1164</v>
      </c>
      <c r="D37" s="16" t="s">
        <v>1211</v>
      </c>
      <c r="E37" s="16" t="s">
        <v>1260</v>
      </c>
      <c r="F37" s="16">
        <v>5.12</v>
      </c>
      <c r="G37" s="16" t="s">
        <v>1261</v>
      </c>
      <c r="H37" s="16" t="s">
        <v>1168</v>
      </c>
      <c r="I37" s="16">
        <v>5.12</v>
      </c>
      <c r="J37" s="16" t="s">
        <v>1262</v>
      </c>
      <c r="K37" s="25">
        <v>44197</v>
      </c>
      <c r="L37" s="25">
        <v>44531</v>
      </c>
      <c r="M37" s="16" t="s">
        <v>1177</v>
      </c>
      <c r="N37" s="26" t="s">
        <v>1177</v>
      </c>
      <c r="O37" s="24"/>
    </row>
    <row r="38" s="3" customFormat="1" ht="21" customHeight="1" spans="1:15">
      <c r="A38" s="15">
        <v>27</v>
      </c>
      <c r="B38" s="16" t="s">
        <v>1248</v>
      </c>
      <c r="C38" s="16" t="s">
        <v>1164</v>
      </c>
      <c r="D38" s="16" t="s">
        <v>1211</v>
      </c>
      <c r="E38" s="16" t="s">
        <v>1263</v>
      </c>
      <c r="F38" s="16">
        <v>3.21</v>
      </c>
      <c r="G38" s="16" t="s">
        <v>1264</v>
      </c>
      <c r="H38" s="16" t="s">
        <v>1168</v>
      </c>
      <c r="I38" s="16">
        <v>3.21</v>
      </c>
      <c r="J38" s="16" t="s">
        <v>1265</v>
      </c>
      <c r="K38" s="25">
        <v>44197</v>
      </c>
      <c r="L38" s="25">
        <v>44531</v>
      </c>
      <c r="M38" s="16" t="s">
        <v>1177</v>
      </c>
      <c r="N38" s="26" t="s">
        <v>1177</v>
      </c>
      <c r="O38" s="24"/>
    </row>
    <row r="39" s="3" customFormat="1" ht="21" customHeight="1" spans="1:15">
      <c r="A39" s="15">
        <v>28</v>
      </c>
      <c r="B39" s="16" t="s">
        <v>1248</v>
      </c>
      <c r="C39" s="16" t="s">
        <v>1164</v>
      </c>
      <c r="D39" s="16" t="s">
        <v>1211</v>
      </c>
      <c r="E39" s="16" t="s">
        <v>1266</v>
      </c>
      <c r="F39" s="16">
        <v>4.07</v>
      </c>
      <c r="G39" s="16" t="s">
        <v>1267</v>
      </c>
      <c r="H39" s="16" t="s">
        <v>1168</v>
      </c>
      <c r="I39" s="16">
        <v>4.07</v>
      </c>
      <c r="J39" s="16" t="s">
        <v>1268</v>
      </c>
      <c r="K39" s="25">
        <v>44197</v>
      </c>
      <c r="L39" s="25">
        <v>44531</v>
      </c>
      <c r="M39" s="16" t="s">
        <v>1177</v>
      </c>
      <c r="N39" s="26" t="s">
        <v>1177</v>
      </c>
      <c r="O39" s="24"/>
    </row>
    <row r="40" s="3" customFormat="1" ht="21" customHeight="1" spans="1:15">
      <c r="A40" s="15">
        <v>29</v>
      </c>
      <c r="B40" s="16" t="s">
        <v>1248</v>
      </c>
      <c r="C40" s="16" t="s">
        <v>1164</v>
      </c>
      <c r="D40" s="16" t="s">
        <v>1211</v>
      </c>
      <c r="E40" s="16" t="s">
        <v>1269</v>
      </c>
      <c r="F40" s="16">
        <v>4.18</v>
      </c>
      <c r="G40" s="16" t="s">
        <v>1270</v>
      </c>
      <c r="H40" s="16" t="s">
        <v>1168</v>
      </c>
      <c r="I40" s="16">
        <v>4.18</v>
      </c>
      <c r="J40" s="16" t="s">
        <v>1271</v>
      </c>
      <c r="K40" s="25">
        <v>44197</v>
      </c>
      <c r="L40" s="25">
        <v>44531</v>
      </c>
      <c r="M40" s="16" t="s">
        <v>1177</v>
      </c>
      <c r="N40" s="26" t="s">
        <v>1177</v>
      </c>
      <c r="O40" s="24"/>
    </row>
    <row r="41" s="3" customFormat="1" ht="21" customHeight="1" spans="1:15">
      <c r="A41" s="15">
        <v>30</v>
      </c>
      <c r="B41" s="16" t="s">
        <v>1248</v>
      </c>
      <c r="C41" s="16" t="s">
        <v>1164</v>
      </c>
      <c r="D41" s="16" t="s">
        <v>1211</v>
      </c>
      <c r="E41" s="16" t="s">
        <v>1272</v>
      </c>
      <c r="F41" s="16">
        <v>5.68</v>
      </c>
      <c r="G41" s="16" t="s">
        <v>1273</v>
      </c>
      <c r="H41" s="16" t="s">
        <v>1168</v>
      </c>
      <c r="I41" s="16">
        <v>5.68</v>
      </c>
      <c r="J41" s="16" t="s">
        <v>1274</v>
      </c>
      <c r="K41" s="25">
        <v>44197</v>
      </c>
      <c r="L41" s="25">
        <v>44531</v>
      </c>
      <c r="M41" s="16" t="s">
        <v>1177</v>
      </c>
      <c r="N41" s="26" t="s">
        <v>1177</v>
      </c>
      <c r="O41" s="24"/>
    </row>
    <row r="42" s="3" customFormat="1" ht="21" customHeight="1" spans="1:15">
      <c r="A42" s="15">
        <v>31</v>
      </c>
      <c r="B42" s="16" t="s">
        <v>1248</v>
      </c>
      <c r="C42" s="16" t="s">
        <v>1164</v>
      </c>
      <c r="D42" s="16" t="s">
        <v>1211</v>
      </c>
      <c r="E42" s="16" t="s">
        <v>1275</v>
      </c>
      <c r="F42" s="16">
        <v>5.78</v>
      </c>
      <c r="G42" s="16" t="s">
        <v>1276</v>
      </c>
      <c r="H42" s="16" t="s">
        <v>1168</v>
      </c>
      <c r="I42" s="16">
        <v>5.78</v>
      </c>
      <c r="J42" s="16" t="s">
        <v>1277</v>
      </c>
      <c r="K42" s="25">
        <v>44197</v>
      </c>
      <c r="L42" s="25">
        <v>44531</v>
      </c>
      <c r="M42" s="16" t="s">
        <v>1177</v>
      </c>
      <c r="N42" s="26" t="s">
        <v>1177</v>
      </c>
      <c r="O42" s="24"/>
    </row>
    <row r="43" s="3" customFormat="1" ht="21" customHeight="1" spans="1:15">
      <c r="A43" s="15">
        <v>32</v>
      </c>
      <c r="B43" s="16" t="s">
        <v>1248</v>
      </c>
      <c r="C43" s="16" t="s">
        <v>1164</v>
      </c>
      <c r="D43" s="16" t="s">
        <v>1211</v>
      </c>
      <c r="E43" s="16" t="s">
        <v>1278</v>
      </c>
      <c r="F43" s="16">
        <v>30.26</v>
      </c>
      <c r="G43" s="16" t="s">
        <v>1279</v>
      </c>
      <c r="H43" s="16" t="s">
        <v>1168</v>
      </c>
      <c r="I43" s="16">
        <v>30.26</v>
      </c>
      <c r="J43" s="16" t="s">
        <v>1280</v>
      </c>
      <c r="K43" s="25">
        <v>44197</v>
      </c>
      <c r="L43" s="25">
        <v>44531</v>
      </c>
      <c r="M43" s="16" t="s">
        <v>1177</v>
      </c>
      <c r="N43" s="26" t="s">
        <v>1177</v>
      </c>
      <c r="O43" s="24"/>
    </row>
    <row r="44" s="3" customFormat="1" ht="21" customHeight="1" spans="1:15">
      <c r="A44" s="15">
        <v>33</v>
      </c>
      <c r="B44" s="16" t="s">
        <v>1248</v>
      </c>
      <c r="C44" s="16" t="s">
        <v>1164</v>
      </c>
      <c r="D44" s="16" t="s">
        <v>1211</v>
      </c>
      <c r="E44" s="16" t="s">
        <v>1281</v>
      </c>
      <c r="F44" s="16">
        <v>11.83</v>
      </c>
      <c r="G44" s="16" t="s">
        <v>1282</v>
      </c>
      <c r="H44" s="16" t="s">
        <v>1168</v>
      </c>
      <c r="I44" s="16">
        <v>11.83</v>
      </c>
      <c r="J44" s="16" t="s">
        <v>1283</v>
      </c>
      <c r="K44" s="25">
        <v>44197</v>
      </c>
      <c r="L44" s="25">
        <v>44531</v>
      </c>
      <c r="M44" s="16" t="s">
        <v>1177</v>
      </c>
      <c r="N44" s="26" t="s">
        <v>1177</v>
      </c>
      <c r="O44" s="24"/>
    </row>
    <row r="45" s="3" customFormat="1" ht="21" customHeight="1" spans="1:15">
      <c r="A45" s="15">
        <v>34</v>
      </c>
      <c r="B45" s="16" t="s">
        <v>1163</v>
      </c>
      <c r="C45" s="16" t="s">
        <v>1164</v>
      </c>
      <c r="D45" s="16" t="s">
        <v>1211</v>
      </c>
      <c r="E45" s="16" t="s">
        <v>1284</v>
      </c>
      <c r="F45" s="16">
        <v>211.5</v>
      </c>
      <c r="G45" s="16" t="s">
        <v>1285</v>
      </c>
      <c r="H45" s="16" t="s">
        <v>1168</v>
      </c>
      <c r="I45" s="16">
        <v>211.5</v>
      </c>
      <c r="J45" s="16" t="s">
        <v>1187</v>
      </c>
      <c r="K45" s="25">
        <v>44197</v>
      </c>
      <c r="L45" s="25">
        <v>44531</v>
      </c>
      <c r="M45" s="16" t="s">
        <v>1177</v>
      </c>
      <c r="N45" s="26" t="s">
        <v>1177</v>
      </c>
      <c r="O45" s="24"/>
    </row>
    <row r="46" s="3" customFormat="1" ht="21" customHeight="1" spans="1:15">
      <c r="A46" s="15">
        <v>35</v>
      </c>
      <c r="B46" s="16" t="s">
        <v>1163</v>
      </c>
      <c r="C46" s="16" t="s">
        <v>1164</v>
      </c>
      <c r="D46" s="16" t="s">
        <v>1211</v>
      </c>
      <c r="E46" s="16" t="s">
        <v>1286</v>
      </c>
      <c r="F46" s="16">
        <v>10.72</v>
      </c>
      <c r="G46" s="16" t="s">
        <v>1287</v>
      </c>
      <c r="H46" s="16" t="s">
        <v>1168</v>
      </c>
      <c r="I46" s="16">
        <v>10.72</v>
      </c>
      <c r="J46" s="16" t="s">
        <v>1187</v>
      </c>
      <c r="K46" s="25">
        <v>44197</v>
      </c>
      <c r="L46" s="25">
        <v>44531</v>
      </c>
      <c r="M46" s="16" t="s">
        <v>1177</v>
      </c>
      <c r="N46" s="26" t="s">
        <v>1177</v>
      </c>
      <c r="O46" s="24"/>
    </row>
    <row r="47" s="3" customFormat="1" ht="21" customHeight="1" spans="1:15">
      <c r="A47" s="15">
        <v>36</v>
      </c>
      <c r="B47" s="16" t="s">
        <v>1163</v>
      </c>
      <c r="C47" s="16" t="s">
        <v>1164</v>
      </c>
      <c r="D47" s="16" t="s">
        <v>1211</v>
      </c>
      <c r="E47" s="16" t="s">
        <v>1288</v>
      </c>
      <c r="F47" s="16">
        <v>3</v>
      </c>
      <c r="G47" s="16" t="s">
        <v>1289</v>
      </c>
      <c r="H47" s="16" t="s">
        <v>1168</v>
      </c>
      <c r="I47" s="16">
        <v>3</v>
      </c>
      <c r="J47" s="16" t="s">
        <v>1187</v>
      </c>
      <c r="K47" s="25">
        <v>44197</v>
      </c>
      <c r="L47" s="25">
        <v>44531</v>
      </c>
      <c r="M47" s="16" t="s">
        <v>1177</v>
      </c>
      <c r="N47" s="26" t="s">
        <v>1177</v>
      </c>
      <c r="O47" s="24"/>
    </row>
    <row r="48" s="3" customFormat="1" ht="21" customHeight="1" spans="1:15">
      <c r="A48" s="15">
        <v>37</v>
      </c>
      <c r="B48" s="16" t="s">
        <v>1163</v>
      </c>
      <c r="C48" s="16" t="s">
        <v>1164</v>
      </c>
      <c r="D48" s="16" t="s">
        <v>1211</v>
      </c>
      <c r="E48" s="16" t="s">
        <v>1290</v>
      </c>
      <c r="F48" s="16">
        <v>2</v>
      </c>
      <c r="G48" s="16" t="s">
        <v>1291</v>
      </c>
      <c r="H48" s="16" t="s">
        <v>1168</v>
      </c>
      <c r="I48" s="16">
        <v>2</v>
      </c>
      <c r="J48" s="16" t="s">
        <v>1187</v>
      </c>
      <c r="K48" s="25">
        <v>44197</v>
      </c>
      <c r="L48" s="25">
        <v>44531</v>
      </c>
      <c r="M48" s="16" t="s">
        <v>1177</v>
      </c>
      <c r="N48" s="26" t="s">
        <v>1177</v>
      </c>
      <c r="O48" s="24"/>
    </row>
    <row r="49" s="3" customFormat="1" ht="21" customHeight="1" spans="1:15">
      <c r="A49" s="15">
        <v>38</v>
      </c>
      <c r="B49" s="16" t="s">
        <v>1163</v>
      </c>
      <c r="C49" s="16" t="s">
        <v>1164</v>
      </c>
      <c r="D49" s="16" t="s">
        <v>1211</v>
      </c>
      <c r="E49" s="16" t="s">
        <v>1292</v>
      </c>
      <c r="F49" s="16">
        <v>23.76</v>
      </c>
      <c r="G49" s="16" t="s">
        <v>1293</v>
      </c>
      <c r="H49" s="16" t="s">
        <v>1168</v>
      </c>
      <c r="I49" s="16">
        <v>23.76</v>
      </c>
      <c r="J49" s="16" t="s">
        <v>1187</v>
      </c>
      <c r="K49" s="25">
        <v>44197</v>
      </c>
      <c r="L49" s="25">
        <v>44531</v>
      </c>
      <c r="M49" s="16" t="s">
        <v>1177</v>
      </c>
      <c r="N49" s="26" t="s">
        <v>1177</v>
      </c>
      <c r="O49" s="24"/>
    </row>
    <row r="50" s="3" customFormat="1" ht="21" customHeight="1" spans="1:15">
      <c r="A50" s="15">
        <v>39</v>
      </c>
      <c r="B50" s="16" t="s">
        <v>1163</v>
      </c>
      <c r="C50" s="16" t="s">
        <v>1164</v>
      </c>
      <c r="D50" s="16" t="s">
        <v>1211</v>
      </c>
      <c r="E50" s="16" t="s">
        <v>1294</v>
      </c>
      <c r="F50" s="16">
        <v>33.84</v>
      </c>
      <c r="G50" s="16" t="s">
        <v>1295</v>
      </c>
      <c r="H50" s="16" t="s">
        <v>1168</v>
      </c>
      <c r="I50" s="16">
        <v>33.84</v>
      </c>
      <c r="J50" s="16" t="s">
        <v>1187</v>
      </c>
      <c r="K50" s="25">
        <v>44197</v>
      </c>
      <c r="L50" s="25">
        <v>44531</v>
      </c>
      <c r="M50" s="16" t="s">
        <v>1177</v>
      </c>
      <c r="N50" s="26" t="s">
        <v>1177</v>
      </c>
      <c r="O50" s="24"/>
    </row>
    <row r="51" s="3" customFormat="1" ht="21" customHeight="1" spans="1:15">
      <c r="A51" s="15">
        <v>40</v>
      </c>
      <c r="B51" s="16" t="s">
        <v>1296</v>
      </c>
      <c r="C51" s="16" t="s">
        <v>1164</v>
      </c>
      <c r="D51" s="16" t="s">
        <v>1211</v>
      </c>
      <c r="E51" s="16" t="s">
        <v>1297</v>
      </c>
      <c r="F51" s="16">
        <v>8.07</v>
      </c>
      <c r="G51" s="16" t="s">
        <v>1298</v>
      </c>
      <c r="H51" s="16" t="s">
        <v>1168</v>
      </c>
      <c r="I51" s="16">
        <v>8.07</v>
      </c>
      <c r="J51" s="16" t="s">
        <v>1187</v>
      </c>
      <c r="K51" s="25">
        <v>44197</v>
      </c>
      <c r="L51" s="25">
        <v>44531</v>
      </c>
      <c r="M51" s="16" t="s">
        <v>1177</v>
      </c>
      <c r="N51" s="26" t="s">
        <v>1177</v>
      </c>
      <c r="O51" s="24"/>
    </row>
    <row r="52" s="3" customFormat="1" ht="21" customHeight="1" spans="1:15">
      <c r="A52" s="15">
        <v>41</v>
      </c>
      <c r="B52" s="16" t="s">
        <v>1296</v>
      </c>
      <c r="C52" s="16" t="s">
        <v>1164</v>
      </c>
      <c r="D52" s="16" t="s">
        <v>1211</v>
      </c>
      <c r="E52" s="16" t="s">
        <v>1299</v>
      </c>
      <c r="F52" s="16">
        <v>3.21</v>
      </c>
      <c r="G52" s="16" t="s">
        <v>1264</v>
      </c>
      <c r="H52" s="16" t="s">
        <v>1168</v>
      </c>
      <c r="I52" s="16">
        <v>3.21</v>
      </c>
      <c r="J52" s="16" t="s">
        <v>1268</v>
      </c>
      <c r="K52" s="25">
        <v>44197</v>
      </c>
      <c r="L52" s="25">
        <v>44531</v>
      </c>
      <c r="M52" s="16" t="s">
        <v>1177</v>
      </c>
      <c r="N52" s="26" t="s">
        <v>1177</v>
      </c>
      <c r="O52" s="24"/>
    </row>
    <row r="53" s="3" customFormat="1" ht="21" customHeight="1" spans="1:15">
      <c r="A53" s="15">
        <v>42</v>
      </c>
      <c r="B53" s="16" t="s">
        <v>1296</v>
      </c>
      <c r="C53" s="16" t="s">
        <v>1164</v>
      </c>
      <c r="D53" s="16" t="s">
        <v>1211</v>
      </c>
      <c r="E53" s="16" t="s">
        <v>1300</v>
      </c>
      <c r="F53" s="16">
        <v>3.33</v>
      </c>
      <c r="G53" s="16" t="s">
        <v>1301</v>
      </c>
      <c r="H53" s="16" t="s">
        <v>1168</v>
      </c>
      <c r="I53" s="16">
        <v>3.33</v>
      </c>
      <c r="J53" s="16" t="s">
        <v>1302</v>
      </c>
      <c r="K53" s="25">
        <v>44197</v>
      </c>
      <c r="L53" s="25">
        <v>44531</v>
      </c>
      <c r="M53" s="16" t="s">
        <v>1177</v>
      </c>
      <c r="N53" s="26" t="s">
        <v>1177</v>
      </c>
      <c r="O53" s="24"/>
    </row>
    <row r="54" s="3" customFormat="1" ht="21" customHeight="1" spans="1:15">
      <c r="A54" s="15">
        <v>43</v>
      </c>
      <c r="B54" s="16" t="s">
        <v>1296</v>
      </c>
      <c r="C54" s="16" t="s">
        <v>1164</v>
      </c>
      <c r="D54" s="16" t="s">
        <v>1211</v>
      </c>
      <c r="E54" s="16" t="s">
        <v>1303</v>
      </c>
      <c r="F54" s="16">
        <v>4.8</v>
      </c>
      <c r="G54" s="16" t="s">
        <v>1304</v>
      </c>
      <c r="H54" s="16" t="s">
        <v>1168</v>
      </c>
      <c r="I54" s="16">
        <v>4.8</v>
      </c>
      <c r="J54" s="16" t="s">
        <v>1305</v>
      </c>
      <c r="K54" s="25">
        <v>44197</v>
      </c>
      <c r="L54" s="25">
        <v>44531</v>
      </c>
      <c r="M54" s="16" t="s">
        <v>1177</v>
      </c>
      <c r="N54" s="26" t="s">
        <v>1177</v>
      </c>
      <c r="O54" s="24"/>
    </row>
    <row r="55" s="3" customFormat="1" ht="21" customHeight="1" spans="1:15">
      <c r="A55" s="15">
        <v>44</v>
      </c>
      <c r="B55" s="16" t="s">
        <v>1296</v>
      </c>
      <c r="C55" s="16" t="s">
        <v>1164</v>
      </c>
      <c r="D55" s="16" t="s">
        <v>1211</v>
      </c>
      <c r="E55" s="16" t="s">
        <v>1306</v>
      </c>
      <c r="F55" s="16">
        <v>7.43</v>
      </c>
      <c r="G55" s="16" t="s">
        <v>1307</v>
      </c>
      <c r="H55" s="16" t="s">
        <v>1168</v>
      </c>
      <c r="I55" s="16">
        <v>7.43</v>
      </c>
      <c r="J55" s="16" t="s">
        <v>1308</v>
      </c>
      <c r="K55" s="25">
        <v>44197</v>
      </c>
      <c r="L55" s="25">
        <v>44531</v>
      </c>
      <c r="M55" s="16" t="s">
        <v>1177</v>
      </c>
      <c r="N55" s="26" t="s">
        <v>1177</v>
      </c>
      <c r="O55" s="24"/>
    </row>
    <row r="56" s="3" customFormat="1" ht="21" customHeight="1" spans="1:15">
      <c r="A56" s="15">
        <v>45</v>
      </c>
      <c r="B56" s="16" t="s">
        <v>1296</v>
      </c>
      <c r="C56" s="16" t="s">
        <v>1164</v>
      </c>
      <c r="D56" s="16" t="s">
        <v>1211</v>
      </c>
      <c r="E56" s="16" t="s">
        <v>1309</v>
      </c>
      <c r="F56" s="16">
        <v>8.95</v>
      </c>
      <c r="G56" s="16" t="s">
        <v>1310</v>
      </c>
      <c r="H56" s="16" t="s">
        <v>1168</v>
      </c>
      <c r="I56" s="16">
        <v>8.95</v>
      </c>
      <c r="J56" s="16" t="s">
        <v>1311</v>
      </c>
      <c r="K56" s="25">
        <v>44197</v>
      </c>
      <c r="L56" s="25">
        <v>44531</v>
      </c>
      <c r="M56" s="16" t="s">
        <v>1177</v>
      </c>
      <c r="N56" s="26" t="s">
        <v>1177</v>
      </c>
      <c r="O56" s="24"/>
    </row>
    <row r="57" s="3" customFormat="1" ht="21" customHeight="1" spans="1:15">
      <c r="A57" s="15">
        <v>46</v>
      </c>
      <c r="B57" s="16" t="s">
        <v>1296</v>
      </c>
      <c r="C57" s="16" t="s">
        <v>1164</v>
      </c>
      <c r="D57" s="16" t="s">
        <v>1211</v>
      </c>
      <c r="E57" s="16" t="s">
        <v>1312</v>
      </c>
      <c r="F57" s="16">
        <v>6.71</v>
      </c>
      <c r="G57" s="16" t="s">
        <v>1313</v>
      </c>
      <c r="H57" s="16" t="s">
        <v>1168</v>
      </c>
      <c r="I57" s="16">
        <v>6.71</v>
      </c>
      <c r="J57" s="16" t="s">
        <v>1253</v>
      </c>
      <c r="K57" s="25">
        <v>44197</v>
      </c>
      <c r="L57" s="25">
        <v>44531</v>
      </c>
      <c r="M57" s="16" t="s">
        <v>1177</v>
      </c>
      <c r="N57" s="26" t="s">
        <v>1177</v>
      </c>
      <c r="O57" s="24"/>
    </row>
    <row r="58" s="3" customFormat="1" ht="21" customHeight="1" spans="1:15">
      <c r="A58" s="15">
        <v>47</v>
      </c>
      <c r="B58" s="16" t="s">
        <v>1296</v>
      </c>
      <c r="C58" s="16" t="s">
        <v>1164</v>
      </c>
      <c r="D58" s="16" t="s">
        <v>1211</v>
      </c>
      <c r="E58" s="16" t="s">
        <v>1314</v>
      </c>
      <c r="F58" s="16">
        <v>14.85</v>
      </c>
      <c r="G58" s="16" t="s">
        <v>1315</v>
      </c>
      <c r="H58" s="16" t="s">
        <v>1168</v>
      </c>
      <c r="I58" s="16">
        <v>14.85</v>
      </c>
      <c r="J58" s="16" t="s">
        <v>1316</v>
      </c>
      <c r="K58" s="25">
        <v>44197</v>
      </c>
      <c r="L58" s="25">
        <v>44531</v>
      </c>
      <c r="M58" s="16" t="s">
        <v>1177</v>
      </c>
      <c r="N58" s="26" t="s">
        <v>1177</v>
      </c>
      <c r="O58" s="24"/>
    </row>
    <row r="59" s="3" customFormat="1" ht="21" customHeight="1" spans="1:15">
      <c r="A59" s="15">
        <v>48</v>
      </c>
      <c r="B59" s="16" t="s">
        <v>1296</v>
      </c>
      <c r="C59" s="16" t="s">
        <v>1164</v>
      </c>
      <c r="D59" s="16" t="s">
        <v>1211</v>
      </c>
      <c r="E59" s="16" t="s">
        <v>1317</v>
      </c>
      <c r="F59" s="16">
        <v>8.77</v>
      </c>
      <c r="G59" s="16" t="s">
        <v>1318</v>
      </c>
      <c r="H59" s="16" t="s">
        <v>1168</v>
      </c>
      <c r="I59" s="16">
        <v>8.77</v>
      </c>
      <c r="J59" s="16" t="s">
        <v>1319</v>
      </c>
      <c r="K59" s="25">
        <v>44197</v>
      </c>
      <c r="L59" s="25">
        <v>44531</v>
      </c>
      <c r="M59" s="16" t="s">
        <v>1177</v>
      </c>
      <c r="N59" s="26" t="s">
        <v>1177</v>
      </c>
      <c r="O59" s="24"/>
    </row>
    <row r="60" s="3" customFormat="1" ht="21" customHeight="1" spans="1:15">
      <c r="A60" s="15">
        <v>49</v>
      </c>
      <c r="B60" s="16" t="s">
        <v>1320</v>
      </c>
      <c r="C60" s="16" t="s">
        <v>1164</v>
      </c>
      <c r="D60" s="16" t="s">
        <v>1211</v>
      </c>
      <c r="E60" s="16" t="s">
        <v>1321</v>
      </c>
      <c r="F60" s="16">
        <v>11.98</v>
      </c>
      <c r="G60" s="16" t="s">
        <v>1322</v>
      </c>
      <c r="H60" s="16" t="s">
        <v>1168</v>
      </c>
      <c r="I60" s="16">
        <v>11.98</v>
      </c>
      <c r="J60" s="16" t="s">
        <v>1323</v>
      </c>
      <c r="K60" s="25">
        <v>44197</v>
      </c>
      <c r="L60" s="25">
        <v>44531</v>
      </c>
      <c r="M60" s="16" t="s">
        <v>1177</v>
      </c>
      <c r="N60" s="26" t="s">
        <v>1177</v>
      </c>
      <c r="O60" s="24"/>
    </row>
    <row r="61" s="3" customFormat="1" ht="21" customHeight="1" spans="1:15">
      <c r="A61" s="15">
        <v>50</v>
      </c>
      <c r="B61" s="16" t="s">
        <v>1320</v>
      </c>
      <c r="C61" s="16" t="s">
        <v>1164</v>
      </c>
      <c r="D61" s="16" t="s">
        <v>1211</v>
      </c>
      <c r="E61" s="16" t="s">
        <v>1324</v>
      </c>
      <c r="F61" s="16">
        <v>10.44</v>
      </c>
      <c r="G61" s="16" t="s">
        <v>1325</v>
      </c>
      <c r="H61" s="16" t="s">
        <v>1168</v>
      </c>
      <c r="I61" s="16">
        <v>10.44</v>
      </c>
      <c r="J61" s="16" t="s">
        <v>1326</v>
      </c>
      <c r="K61" s="25">
        <v>44197</v>
      </c>
      <c r="L61" s="25">
        <v>44531</v>
      </c>
      <c r="M61" s="16" t="s">
        <v>1177</v>
      </c>
      <c r="N61" s="26" t="s">
        <v>1177</v>
      </c>
      <c r="O61" s="24"/>
    </row>
    <row r="62" s="3" customFormat="1" ht="21" customHeight="1" spans="1:15">
      <c r="A62" s="15">
        <v>51</v>
      </c>
      <c r="B62" s="16" t="s">
        <v>1320</v>
      </c>
      <c r="C62" s="16" t="s">
        <v>1164</v>
      </c>
      <c r="D62" s="16" t="s">
        <v>1211</v>
      </c>
      <c r="E62" s="16" t="s">
        <v>1327</v>
      </c>
      <c r="F62" s="16">
        <v>2.31</v>
      </c>
      <c r="G62" s="16" t="s">
        <v>1328</v>
      </c>
      <c r="H62" s="16" t="s">
        <v>1168</v>
      </c>
      <c r="I62" s="16">
        <v>2.31</v>
      </c>
      <c r="J62" s="16" t="s">
        <v>1329</v>
      </c>
      <c r="K62" s="25">
        <v>44197</v>
      </c>
      <c r="L62" s="25">
        <v>44531</v>
      </c>
      <c r="M62" s="16" t="s">
        <v>1177</v>
      </c>
      <c r="N62" s="26" t="s">
        <v>1177</v>
      </c>
      <c r="O62" s="24"/>
    </row>
    <row r="63" s="3" customFormat="1" ht="21" customHeight="1" spans="1:15">
      <c r="A63" s="15">
        <v>52</v>
      </c>
      <c r="B63" s="16" t="s">
        <v>1320</v>
      </c>
      <c r="C63" s="16" t="s">
        <v>1164</v>
      </c>
      <c r="D63" s="16" t="s">
        <v>1211</v>
      </c>
      <c r="E63" s="16" t="s">
        <v>1330</v>
      </c>
      <c r="F63" s="16">
        <v>4.1</v>
      </c>
      <c r="G63" s="16" t="s">
        <v>1331</v>
      </c>
      <c r="H63" s="16" t="s">
        <v>1168</v>
      </c>
      <c r="I63" s="16">
        <v>4.1</v>
      </c>
      <c r="J63" s="16" t="s">
        <v>1311</v>
      </c>
      <c r="K63" s="25">
        <v>44197</v>
      </c>
      <c r="L63" s="25">
        <v>44531</v>
      </c>
      <c r="M63" s="16" t="s">
        <v>1177</v>
      </c>
      <c r="N63" s="26" t="s">
        <v>1177</v>
      </c>
      <c r="O63" s="24"/>
    </row>
    <row r="64" s="3" customFormat="1" ht="21" customHeight="1" spans="1:15">
      <c r="A64" s="15">
        <v>53</v>
      </c>
      <c r="B64" s="16" t="s">
        <v>1320</v>
      </c>
      <c r="C64" s="16" t="s">
        <v>1164</v>
      </c>
      <c r="D64" s="16" t="s">
        <v>1211</v>
      </c>
      <c r="E64" s="16" t="s">
        <v>1332</v>
      </c>
      <c r="F64" s="16">
        <v>8.94</v>
      </c>
      <c r="G64" s="16" t="s">
        <v>1333</v>
      </c>
      <c r="H64" s="16" t="s">
        <v>1168</v>
      </c>
      <c r="I64" s="16">
        <v>8.94</v>
      </c>
      <c r="J64" s="16" t="s">
        <v>1334</v>
      </c>
      <c r="K64" s="25">
        <v>44197</v>
      </c>
      <c r="L64" s="25">
        <v>44531</v>
      </c>
      <c r="M64" s="16" t="s">
        <v>1177</v>
      </c>
      <c r="N64" s="26" t="s">
        <v>1177</v>
      </c>
      <c r="O64" s="24"/>
    </row>
    <row r="65" s="3" customFormat="1" ht="21" customHeight="1" spans="1:15">
      <c r="A65" s="15">
        <v>54</v>
      </c>
      <c r="B65" s="16" t="s">
        <v>1320</v>
      </c>
      <c r="C65" s="16" t="s">
        <v>1164</v>
      </c>
      <c r="D65" s="16" t="s">
        <v>1211</v>
      </c>
      <c r="E65" s="16" t="s">
        <v>1335</v>
      </c>
      <c r="F65" s="16">
        <v>3.63</v>
      </c>
      <c r="G65" s="16" t="s">
        <v>1336</v>
      </c>
      <c r="H65" s="16" t="s">
        <v>1168</v>
      </c>
      <c r="I65" s="16">
        <v>3.63</v>
      </c>
      <c r="J65" s="16" t="s">
        <v>1337</v>
      </c>
      <c r="K65" s="25">
        <v>44197</v>
      </c>
      <c r="L65" s="25">
        <v>44531</v>
      </c>
      <c r="M65" s="16" t="s">
        <v>1177</v>
      </c>
      <c r="N65" s="26" t="s">
        <v>1177</v>
      </c>
      <c r="O65" s="24"/>
    </row>
    <row r="66" s="3" customFormat="1" ht="21" customHeight="1" spans="1:15">
      <c r="A66" s="15">
        <v>55</v>
      </c>
      <c r="B66" s="16" t="s">
        <v>1320</v>
      </c>
      <c r="C66" s="16" t="s">
        <v>1164</v>
      </c>
      <c r="D66" s="16" t="s">
        <v>1211</v>
      </c>
      <c r="E66" s="16" t="s">
        <v>1338</v>
      </c>
      <c r="F66" s="16">
        <v>6.67</v>
      </c>
      <c r="G66" s="16" t="s">
        <v>1339</v>
      </c>
      <c r="H66" s="16" t="s">
        <v>1168</v>
      </c>
      <c r="I66" s="16">
        <v>6.67</v>
      </c>
      <c r="J66" s="16" t="s">
        <v>1340</v>
      </c>
      <c r="K66" s="25">
        <v>44197</v>
      </c>
      <c r="L66" s="25">
        <v>44531</v>
      </c>
      <c r="M66" s="16" t="s">
        <v>1177</v>
      </c>
      <c r="N66" s="26" t="s">
        <v>1177</v>
      </c>
      <c r="O66" s="24"/>
    </row>
    <row r="67" s="3" customFormat="1" ht="21" customHeight="1" spans="1:15">
      <c r="A67" s="15">
        <v>56</v>
      </c>
      <c r="B67" s="16" t="s">
        <v>1320</v>
      </c>
      <c r="C67" s="16" t="s">
        <v>1164</v>
      </c>
      <c r="D67" s="16" t="s">
        <v>1211</v>
      </c>
      <c r="E67" s="16" t="s">
        <v>1341</v>
      </c>
      <c r="F67" s="16">
        <v>3.36</v>
      </c>
      <c r="G67" s="16" t="s">
        <v>1342</v>
      </c>
      <c r="H67" s="16" t="s">
        <v>1168</v>
      </c>
      <c r="I67" s="16">
        <v>3.36</v>
      </c>
      <c r="J67" s="16" t="s">
        <v>1343</v>
      </c>
      <c r="K67" s="25">
        <v>44197</v>
      </c>
      <c r="L67" s="25">
        <v>44531</v>
      </c>
      <c r="M67" s="16" t="s">
        <v>1177</v>
      </c>
      <c r="N67" s="26" t="s">
        <v>1177</v>
      </c>
      <c r="O67" s="24"/>
    </row>
    <row r="68" s="3" customFormat="1" ht="21" customHeight="1" spans="1:15">
      <c r="A68" s="15">
        <v>57</v>
      </c>
      <c r="B68" s="16" t="s">
        <v>1320</v>
      </c>
      <c r="C68" s="16" t="s">
        <v>1164</v>
      </c>
      <c r="D68" s="16" t="s">
        <v>1211</v>
      </c>
      <c r="E68" s="16" t="s">
        <v>1344</v>
      </c>
      <c r="F68" s="16">
        <v>10.08</v>
      </c>
      <c r="G68" s="16" t="s">
        <v>1345</v>
      </c>
      <c r="H68" s="16" t="s">
        <v>1168</v>
      </c>
      <c r="I68" s="16">
        <v>10.08</v>
      </c>
      <c r="J68" s="16" t="s">
        <v>1346</v>
      </c>
      <c r="K68" s="25">
        <v>44197</v>
      </c>
      <c r="L68" s="25">
        <v>44531</v>
      </c>
      <c r="M68" s="16" t="s">
        <v>1177</v>
      </c>
      <c r="N68" s="26" t="s">
        <v>1177</v>
      </c>
      <c r="O68" s="24"/>
    </row>
    <row r="69" s="3" customFormat="1" ht="21" customHeight="1" spans="1:15">
      <c r="A69" s="15">
        <v>58</v>
      </c>
      <c r="B69" s="16" t="s">
        <v>1320</v>
      </c>
      <c r="C69" s="16" t="s">
        <v>1164</v>
      </c>
      <c r="D69" s="16" t="s">
        <v>1211</v>
      </c>
      <c r="E69" s="16" t="s">
        <v>1347</v>
      </c>
      <c r="F69" s="16">
        <v>5.93</v>
      </c>
      <c r="G69" s="16" t="s">
        <v>1348</v>
      </c>
      <c r="H69" s="16" t="s">
        <v>1168</v>
      </c>
      <c r="I69" s="16">
        <v>5.93</v>
      </c>
      <c r="J69" s="16" t="s">
        <v>1256</v>
      </c>
      <c r="K69" s="25">
        <v>44197</v>
      </c>
      <c r="L69" s="25">
        <v>44531</v>
      </c>
      <c r="M69" s="16" t="s">
        <v>1177</v>
      </c>
      <c r="N69" s="26" t="s">
        <v>1177</v>
      </c>
      <c r="O69" s="24"/>
    </row>
    <row r="70" s="3" customFormat="1" ht="21" customHeight="1" spans="1:15">
      <c r="A70" s="15">
        <v>59</v>
      </c>
      <c r="B70" s="16" t="s">
        <v>1320</v>
      </c>
      <c r="C70" s="16" t="s">
        <v>1164</v>
      </c>
      <c r="D70" s="16" t="s">
        <v>1211</v>
      </c>
      <c r="E70" s="16" t="s">
        <v>1349</v>
      </c>
      <c r="F70" s="16">
        <v>3.21</v>
      </c>
      <c r="G70" s="16" t="s">
        <v>1264</v>
      </c>
      <c r="H70" s="16" t="s">
        <v>1168</v>
      </c>
      <c r="I70" s="16">
        <v>3.21</v>
      </c>
      <c r="J70" s="16" t="s">
        <v>1265</v>
      </c>
      <c r="K70" s="25">
        <v>44197</v>
      </c>
      <c r="L70" s="25">
        <v>44531</v>
      </c>
      <c r="M70" s="16" t="s">
        <v>1177</v>
      </c>
      <c r="N70" s="26" t="s">
        <v>1177</v>
      </c>
      <c r="O70" s="24"/>
    </row>
    <row r="71" s="3" customFormat="1" ht="21" customHeight="1" spans="1:15">
      <c r="A71" s="15">
        <v>60</v>
      </c>
      <c r="B71" s="16" t="s">
        <v>1320</v>
      </c>
      <c r="C71" s="16" t="s">
        <v>1164</v>
      </c>
      <c r="D71" s="16" t="s">
        <v>1211</v>
      </c>
      <c r="E71" s="16" t="s">
        <v>1350</v>
      </c>
      <c r="F71" s="16">
        <v>41.44</v>
      </c>
      <c r="G71" s="16" t="s">
        <v>1351</v>
      </c>
      <c r="H71" s="16" t="s">
        <v>1168</v>
      </c>
      <c r="I71" s="16">
        <v>41.44</v>
      </c>
      <c r="J71" s="16" t="s">
        <v>1352</v>
      </c>
      <c r="K71" s="25">
        <v>44197</v>
      </c>
      <c r="L71" s="25">
        <v>44531</v>
      </c>
      <c r="M71" s="16" t="s">
        <v>1177</v>
      </c>
      <c r="N71" s="26" t="s">
        <v>1177</v>
      </c>
      <c r="O71" s="24"/>
    </row>
    <row r="72" s="3" customFormat="1" ht="21" customHeight="1" spans="1:15">
      <c r="A72" s="15">
        <v>61</v>
      </c>
      <c r="B72" s="16" t="s">
        <v>1320</v>
      </c>
      <c r="C72" s="16" t="s">
        <v>1164</v>
      </c>
      <c r="D72" s="16" t="s">
        <v>1211</v>
      </c>
      <c r="E72" s="16" t="s">
        <v>1353</v>
      </c>
      <c r="F72" s="16">
        <v>24.48</v>
      </c>
      <c r="G72" s="16" t="s">
        <v>1354</v>
      </c>
      <c r="H72" s="16" t="s">
        <v>1168</v>
      </c>
      <c r="I72" s="16">
        <v>24.48</v>
      </c>
      <c r="J72" s="16" t="s">
        <v>1355</v>
      </c>
      <c r="K72" s="25">
        <v>44197</v>
      </c>
      <c r="L72" s="25">
        <v>44531</v>
      </c>
      <c r="M72" s="16" t="s">
        <v>1177</v>
      </c>
      <c r="N72" s="26" t="s">
        <v>1177</v>
      </c>
      <c r="O72" s="24"/>
    </row>
    <row r="73" s="3" customFormat="1" ht="21" customHeight="1" spans="1:15">
      <c r="A73" s="15">
        <v>62</v>
      </c>
      <c r="B73" s="16" t="s">
        <v>1356</v>
      </c>
      <c r="C73" s="16" t="s">
        <v>1164</v>
      </c>
      <c r="D73" s="16" t="s">
        <v>1211</v>
      </c>
      <c r="E73" s="16" t="s">
        <v>1357</v>
      </c>
      <c r="F73" s="16">
        <v>8.89</v>
      </c>
      <c r="G73" s="16" t="s">
        <v>1358</v>
      </c>
      <c r="H73" s="16" t="s">
        <v>1168</v>
      </c>
      <c r="I73" s="16">
        <v>8.89</v>
      </c>
      <c r="J73" s="16" t="s">
        <v>1359</v>
      </c>
      <c r="K73" s="25">
        <v>44197</v>
      </c>
      <c r="L73" s="25">
        <v>44531</v>
      </c>
      <c r="M73" s="16" t="s">
        <v>1177</v>
      </c>
      <c r="N73" s="26" t="s">
        <v>1177</v>
      </c>
      <c r="O73" s="24"/>
    </row>
    <row r="74" s="3" customFormat="1" ht="21" customHeight="1" spans="1:15">
      <c r="A74" s="15">
        <v>63</v>
      </c>
      <c r="B74" s="16" t="s">
        <v>1356</v>
      </c>
      <c r="C74" s="16" t="s">
        <v>1164</v>
      </c>
      <c r="D74" s="16" t="s">
        <v>1211</v>
      </c>
      <c r="E74" s="16" t="s">
        <v>1360</v>
      </c>
      <c r="F74" s="16">
        <v>10.77</v>
      </c>
      <c r="G74" s="16" t="s">
        <v>1361</v>
      </c>
      <c r="H74" s="16" t="s">
        <v>1168</v>
      </c>
      <c r="I74" s="16">
        <v>10.77</v>
      </c>
      <c r="J74" s="16" t="s">
        <v>1362</v>
      </c>
      <c r="K74" s="25">
        <v>44197</v>
      </c>
      <c r="L74" s="25">
        <v>44531</v>
      </c>
      <c r="M74" s="16" t="s">
        <v>1177</v>
      </c>
      <c r="N74" s="26" t="s">
        <v>1177</v>
      </c>
      <c r="O74" s="24"/>
    </row>
    <row r="75" s="3" customFormat="1" ht="21" customHeight="1" spans="1:15">
      <c r="A75" s="15">
        <v>64</v>
      </c>
      <c r="B75" s="16" t="s">
        <v>1356</v>
      </c>
      <c r="C75" s="16" t="s">
        <v>1164</v>
      </c>
      <c r="D75" s="16" t="s">
        <v>1211</v>
      </c>
      <c r="E75" s="16" t="s">
        <v>1363</v>
      </c>
      <c r="F75" s="16">
        <v>4.05</v>
      </c>
      <c r="G75" s="16" t="s">
        <v>1364</v>
      </c>
      <c r="H75" s="16" t="s">
        <v>1168</v>
      </c>
      <c r="I75" s="16">
        <v>4.05</v>
      </c>
      <c r="J75" s="16" t="s">
        <v>1365</v>
      </c>
      <c r="K75" s="25">
        <v>44197</v>
      </c>
      <c r="L75" s="25">
        <v>44531</v>
      </c>
      <c r="M75" s="16" t="s">
        <v>1177</v>
      </c>
      <c r="N75" s="26" t="s">
        <v>1177</v>
      </c>
      <c r="O75" s="24"/>
    </row>
    <row r="76" s="3" customFormat="1" ht="21" customHeight="1" spans="1:15">
      <c r="A76" s="15">
        <v>65</v>
      </c>
      <c r="B76" s="16" t="s">
        <v>1356</v>
      </c>
      <c r="C76" s="16" t="s">
        <v>1164</v>
      </c>
      <c r="D76" s="16" t="s">
        <v>1211</v>
      </c>
      <c r="E76" s="16" t="s">
        <v>1366</v>
      </c>
      <c r="F76" s="16">
        <v>4.31</v>
      </c>
      <c r="G76" s="16" t="s">
        <v>1367</v>
      </c>
      <c r="H76" s="16" t="s">
        <v>1168</v>
      </c>
      <c r="I76" s="16">
        <v>4.31</v>
      </c>
      <c r="J76" s="16" t="s">
        <v>1368</v>
      </c>
      <c r="K76" s="25">
        <v>44197</v>
      </c>
      <c r="L76" s="25">
        <v>44531</v>
      </c>
      <c r="M76" s="16" t="s">
        <v>1177</v>
      </c>
      <c r="N76" s="26" t="s">
        <v>1177</v>
      </c>
      <c r="O76" s="24"/>
    </row>
    <row r="77" s="4" customFormat="1" ht="21" customHeight="1" spans="1:15">
      <c r="A77" s="15">
        <v>66</v>
      </c>
      <c r="B77" s="16" t="s">
        <v>1356</v>
      </c>
      <c r="C77" s="16" t="s">
        <v>1164</v>
      </c>
      <c r="D77" s="16" t="s">
        <v>1211</v>
      </c>
      <c r="E77" s="16" t="s">
        <v>1369</v>
      </c>
      <c r="F77" s="16">
        <v>8.04</v>
      </c>
      <c r="G77" s="16" t="s">
        <v>1370</v>
      </c>
      <c r="H77" s="16" t="s">
        <v>1168</v>
      </c>
      <c r="I77" s="16">
        <v>8.04</v>
      </c>
      <c r="J77" s="16" t="s">
        <v>1371</v>
      </c>
      <c r="K77" s="25">
        <v>44197</v>
      </c>
      <c r="L77" s="25">
        <v>44531</v>
      </c>
      <c r="M77" s="16" t="s">
        <v>1177</v>
      </c>
      <c r="N77" s="26" t="s">
        <v>1177</v>
      </c>
      <c r="O77" s="24"/>
    </row>
    <row r="78" s="3" customFormat="1" ht="21" customHeight="1" spans="1:15">
      <c r="A78" s="15">
        <v>67</v>
      </c>
      <c r="B78" s="16" t="s">
        <v>1356</v>
      </c>
      <c r="C78" s="16" t="s">
        <v>1164</v>
      </c>
      <c r="D78" s="16" t="s">
        <v>1211</v>
      </c>
      <c r="E78" s="16" t="s">
        <v>1372</v>
      </c>
      <c r="F78" s="16">
        <v>4.04</v>
      </c>
      <c r="G78" s="16" t="s">
        <v>1373</v>
      </c>
      <c r="H78" s="16" t="s">
        <v>1168</v>
      </c>
      <c r="I78" s="16">
        <v>4.04</v>
      </c>
      <c r="J78" s="16" t="s">
        <v>1374</v>
      </c>
      <c r="K78" s="25">
        <v>44197</v>
      </c>
      <c r="L78" s="25">
        <v>44531</v>
      </c>
      <c r="M78" s="16" t="s">
        <v>1177</v>
      </c>
      <c r="N78" s="26" t="s">
        <v>1177</v>
      </c>
      <c r="O78" s="24"/>
    </row>
    <row r="79" s="3" customFormat="1" ht="21" customHeight="1" spans="1:15">
      <c r="A79" s="15">
        <v>68</v>
      </c>
      <c r="B79" s="16" t="s">
        <v>1356</v>
      </c>
      <c r="C79" s="16" t="s">
        <v>1164</v>
      </c>
      <c r="D79" s="16" t="s">
        <v>1211</v>
      </c>
      <c r="E79" s="16" t="s">
        <v>1375</v>
      </c>
      <c r="F79" s="16">
        <v>4</v>
      </c>
      <c r="G79" s="16" t="s">
        <v>1376</v>
      </c>
      <c r="H79" s="16" t="s">
        <v>1168</v>
      </c>
      <c r="I79" s="16">
        <v>4</v>
      </c>
      <c r="J79" s="16" t="s">
        <v>1377</v>
      </c>
      <c r="K79" s="25">
        <v>44197</v>
      </c>
      <c r="L79" s="25">
        <v>44531</v>
      </c>
      <c r="M79" s="16" t="s">
        <v>1177</v>
      </c>
      <c r="N79" s="26" t="s">
        <v>1177</v>
      </c>
      <c r="O79" s="24"/>
    </row>
    <row r="80" s="3" customFormat="1" ht="21" customHeight="1" spans="1:15">
      <c r="A80" s="15">
        <v>69</v>
      </c>
      <c r="B80" s="16" t="s">
        <v>1356</v>
      </c>
      <c r="C80" s="16" t="s">
        <v>1164</v>
      </c>
      <c r="D80" s="16" t="s">
        <v>1211</v>
      </c>
      <c r="E80" s="16" t="s">
        <v>1378</v>
      </c>
      <c r="F80" s="16">
        <v>28.98</v>
      </c>
      <c r="G80" s="16" t="s">
        <v>1379</v>
      </c>
      <c r="H80" s="16" t="s">
        <v>1168</v>
      </c>
      <c r="I80" s="16">
        <v>28.98</v>
      </c>
      <c r="J80" s="16" t="s">
        <v>1380</v>
      </c>
      <c r="K80" s="25">
        <v>44197</v>
      </c>
      <c r="L80" s="25">
        <v>44531</v>
      </c>
      <c r="M80" s="16" t="s">
        <v>1177</v>
      </c>
      <c r="N80" s="26" t="s">
        <v>1177</v>
      </c>
      <c r="O80" s="24"/>
    </row>
    <row r="81" s="3" customFormat="1" ht="21" customHeight="1" spans="1:15">
      <c r="A81" s="15">
        <v>70</v>
      </c>
      <c r="B81" s="16" t="s">
        <v>1356</v>
      </c>
      <c r="C81" s="16" t="s">
        <v>1164</v>
      </c>
      <c r="D81" s="16" t="s">
        <v>1211</v>
      </c>
      <c r="E81" s="16" t="s">
        <v>1381</v>
      </c>
      <c r="F81" s="16">
        <v>14.2</v>
      </c>
      <c r="G81" s="16" t="s">
        <v>1382</v>
      </c>
      <c r="H81" s="16" t="s">
        <v>1168</v>
      </c>
      <c r="I81" s="16">
        <v>14.2</v>
      </c>
      <c r="J81" s="16" t="s">
        <v>1383</v>
      </c>
      <c r="K81" s="25">
        <v>44197</v>
      </c>
      <c r="L81" s="25">
        <v>44531</v>
      </c>
      <c r="M81" s="16" t="s">
        <v>1177</v>
      </c>
      <c r="N81" s="26" t="s">
        <v>1177</v>
      </c>
      <c r="O81" s="24"/>
    </row>
    <row r="82" s="3" customFormat="1" ht="21" customHeight="1" spans="1:15">
      <c r="A82" s="15">
        <v>71</v>
      </c>
      <c r="B82" s="16" t="s">
        <v>1356</v>
      </c>
      <c r="C82" s="16" t="s">
        <v>1164</v>
      </c>
      <c r="D82" s="16" t="s">
        <v>1211</v>
      </c>
      <c r="E82" s="16" t="s">
        <v>1384</v>
      </c>
      <c r="F82" s="16">
        <v>26.56</v>
      </c>
      <c r="G82" s="16" t="s">
        <v>1385</v>
      </c>
      <c r="H82" s="16" t="s">
        <v>1168</v>
      </c>
      <c r="I82" s="16">
        <v>26.56</v>
      </c>
      <c r="J82" s="16" t="s">
        <v>1386</v>
      </c>
      <c r="K82" s="25">
        <v>44197</v>
      </c>
      <c r="L82" s="25">
        <v>44531</v>
      </c>
      <c r="M82" s="16" t="s">
        <v>1177</v>
      </c>
      <c r="N82" s="26" t="s">
        <v>1177</v>
      </c>
      <c r="O82" s="24"/>
    </row>
    <row r="83" s="3" customFormat="1" ht="21" customHeight="1" spans="1:15">
      <c r="A83" s="15">
        <v>72</v>
      </c>
      <c r="B83" s="16" t="s">
        <v>1356</v>
      </c>
      <c r="C83" s="16" t="s">
        <v>1164</v>
      </c>
      <c r="D83" s="16" t="s">
        <v>1211</v>
      </c>
      <c r="E83" s="16" t="s">
        <v>1387</v>
      </c>
      <c r="F83" s="16">
        <v>10.29</v>
      </c>
      <c r="G83" s="16" t="s">
        <v>1388</v>
      </c>
      <c r="H83" s="16" t="s">
        <v>1168</v>
      </c>
      <c r="I83" s="16">
        <v>10.29</v>
      </c>
      <c r="J83" s="16" t="s">
        <v>1389</v>
      </c>
      <c r="K83" s="25">
        <v>44197</v>
      </c>
      <c r="L83" s="25">
        <v>44531</v>
      </c>
      <c r="M83" s="16" t="s">
        <v>1177</v>
      </c>
      <c r="N83" s="26" t="s">
        <v>1177</v>
      </c>
      <c r="O83" s="24"/>
    </row>
    <row r="84" s="3" customFormat="1" ht="21" customHeight="1" spans="1:15">
      <c r="A84" s="15">
        <v>73</v>
      </c>
      <c r="B84" s="16" t="s">
        <v>1356</v>
      </c>
      <c r="C84" s="16" t="s">
        <v>1164</v>
      </c>
      <c r="D84" s="16" t="s">
        <v>1211</v>
      </c>
      <c r="E84" s="16" t="s">
        <v>1390</v>
      </c>
      <c r="F84" s="16">
        <v>6.83</v>
      </c>
      <c r="G84" s="16" t="s">
        <v>1391</v>
      </c>
      <c r="H84" s="16" t="s">
        <v>1168</v>
      </c>
      <c r="I84" s="16">
        <v>6.83</v>
      </c>
      <c r="J84" s="16" t="s">
        <v>1392</v>
      </c>
      <c r="K84" s="25">
        <v>44197</v>
      </c>
      <c r="L84" s="25">
        <v>44531</v>
      </c>
      <c r="M84" s="16" t="s">
        <v>1177</v>
      </c>
      <c r="N84" s="26" t="s">
        <v>1177</v>
      </c>
      <c r="O84" s="24"/>
    </row>
    <row r="85" s="3" customFormat="1" ht="21" customHeight="1" spans="1:15">
      <c r="A85" s="15">
        <v>74</v>
      </c>
      <c r="B85" s="16" t="s">
        <v>1356</v>
      </c>
      <c r="C85" s="16" t="s">
        <v>1164</v>
      </c>
      <c r="D85" s="16" t="s">
        <v>1211</v>
      </c>
      <c r="E85" s="16" t="s">
        <v>1393</v>
      </c>
      <c r="F85" s="16">
        <v>12.15</v>
      </c>
      <c r="G85" s="16" t="s">
        <v>1394</v>
      </c>
      <c r="H85" s="16" t="s">
        <v>1168</v>
      </c>
      <c r="I85" s="16">
        <v>12.15</v>
      </c>
      <c r="J85" s="16" t="s">
        <v>1395</v>
      </c>
      <c r="K85" s="25">
        <v>44197</v>
      </c>
      <c r="L85" s="25">
        <v>44531</v>
      </c>
      <c r="M85" s="16" t="s">
        <v>1177</v>
      </c>
      <c r="N85" s="26" t="s">
        <v>1177</v>
      </c>
      <c r="O85" s="24"/>
    </row>
    <row r="86" s="3" customFormat="1" ht="21" customHeight="1" spans="1:15">
      <c r="A86" s="15">
        <v>75</v>
      </c>
      <c r="B86" s="16" t="s">
        <v>1356</v>
      </c>
      <c r="C86" s="16" t="s">
        <v>1164</v>
      </c>
      <c r="D86" s="16" t="s">
        <v>1211</v>
      </c>
      <c r="E86" s="16" t="s">
        <v>1396</v>
      </c>
      <c r="F86" s="16">
        <v>7.23</v>
      </c>
      <c r="G86" s="16" t="s">
        <v>1397</v>
      </c>
      <c r="H86" s="16" t="s">
        <v>1168</v>
      </c>
      <c r="I86" s="16">
        <v>7.23</v>
      </c>
      <c r="J86" s="16" t="s">
        <v>1398</v>
      </c>
      <c r="K86" s="25">
        <v>44197</v>
      </c>
      <c r="L86" s="25">
        <v>44531</v>
      </c>
      <c r="M86" s="16" t="s">
        <v>1177</v>
      </c>
      <c r="N86" s="26" t="s">
        <v>1177</v>
      </c>
      <c r="O86" s="24"/>
    </row>
    <row r="87" s="3" customFormat="1" ht="21" customHeight="1" spans="1:15">
      <c r="A87" s="15">
        <v>76</v>
      </c>
      <c r="B87" s="16" t="s">
        <v>1356</v>
      </c>
      <c r="C87" s="16" t="s">
        <v>1164</v>
      </c>
      <c r="D87" s="16" t="s">
        <v>1211</v>
      </c>
      <c r="E87" s="16" t="s">
        <v>1399</v>
      </c>
      <c r="F87" s="16">
        <v>2.03</v>
      </c>
      <c r="G87" s="16" t="s">
        <v>1400</v>
      </c>
      <c r="H87" s="16" t="s">
        <v>1168</v>
      </c>
      <c r="I87" s="16">
        <v>2.03</v>
      </c>
      <c r="J87" s="16" t="s">
        <v>1401</v>
      </c>
      <c r="K87" s="25">
        <v>44197</v>
      </c>
      <c r="L87" s="25">
        <v>44531</v>
      </c>
      <c r="M87" s="16" t="s">
        <v>1177</v>
      </c>
      <c r="N87" s="26" t="s">
        <v>1177</v>
      </c>
      <c r="O87" s="24"/>
    </row>
    <row r="88" s="3" customFormat="1" ht="21" customHeight="1" spans="1:15">
      <c r="A88" s="15">
        <v>77</v>
      </c>
      <c r="B88" s="16" t="s">
        <v>1356</v>
      </c>
      <c r="C88" s="16" t="s">
        <v>1164</v>
      </c>
      <c r="D88" s="16" t="s">
        <v>1211</v>
      </c>
      <c r="E88" s="16" t="s">
        <v>1402</v>
      </c>
      <c r="F88" s="16">
        <v>2.4</v>
      </c>
      <c r="G88" s="16" t="s">
        <v>1403</v>
      </c>
      <c r="H88" s="16" t="s">
        <v>1168</v>
      </c>
      <c r="I88" s="16">
        <v>2.4</v>
      </c>
      <c r="J88" s="16" t="s">
        <v>1404</v>
      </c>
      <c r="K88" s="25">
        <v>44197</v>
      </c>
      <c r="L88" s="25">
        <v>44531</v>
      </c>
      <c r="M88" s="16" t="s">
        <v>1177</v>
      </c>
      <c r="N88" s="26" t="s">
        <v>1177</v>
      </c>
      <c r="O88" s="24"/>
    </row>
    <row r="89" s="3" customFormat="1" ht="21" customHeight="1" spans="1:15">
      <c r="A89" s="15">
        <v>78</v>
      </c>
      <c r="B89" s="16" t="s">
        <v>1356</v>
      </c>
      <c r="C89" s="16" t="s">
        <v>1164</v>
      </c>
      <c r="D89" s="16" t="s">
        <v>1211</v>
      </c>
      <c r="E89" s="16" t="s">
        <v>1405</v>
      </c>
      <c r="F89" s="16">
        <v>1.67</v>
      </c>
      <c r="G89" s="16" t="s">
        <v>1406</v>
      </c>
      <c r="H89" s="16" t="s">
        <v>1168</v>
      </c>
      <c r="I89" s="16">
        <v>1.67</v>
      </c>
      <c r="J89" s="16" t="s">
        <v>1407</v>
      </c>
      <c r="K89" s="25">
        <v>44197</v>
      </c>
      <c r="L89" s="25">
        <v>44531</v>
      </c>
      <c r="M89" s="16" t="s">
        <v>1177</v>
      </c>
      <c r="N89" s="26" t="s">
        <v>1177</v>
      </c>
      <c r="O89" s="24"/>
    </row>
    <row r="90" s="3" customFormat="1" ht="21" customHeight="1" spans="1:15">
      <c r="A90" s="15">
        <v>79</v>
      </c>
      <c r="B90" s="16" t="s">
        <v>1356</v>
      </c>
      <c r="C90" s="16" t="s">
        <v>1164</v>
      </c>
      <c r="D90" s="16" t="s">
        <v>1211</v>
      </c>
      <c r="E90" s="16" t="s">
        <v>1408</v>
      </c>
      <c r="F90" s="16">
        <v>2.3</v>
      </c>
      <c r="G90" s="16" t="s">
        <v>1409</v>
      </c>
      <c r="H90" s="16" t="s">
        <v>1168</v>
      </c>
      <c r="I90" s="16">
        <v>2.3</v>
      </c>
      <c r="J90" s="16" t="s">
        <v>1238</v>
      </c>
      <c r="K90" s="25">
        <v>44197</v>
      </c>
      <c r="L90" s="25">
        <v>44531</v>
      </c>
      <c r="M90" s="16" t="s">
        <v>1177</v>
      </c>
      <c r="N90" s="26" t="s">
        <v>1177</v>
      </c>
      <c r="O90" s="24"/>
    </row>
    <row r="91" s="3" customFormat="1" ht="21" customHeight="1" spans="1:15">
      <c r="A91" s="15">
        <v>80</v>
      </c>
      <c r="B91" s="16" t="s">
        <v>1410</v>
      </c>
      <c r="C91" s="16" t="s">
        <v>1164</v>
      </c>
      <c r="D91" s="16" t="s">
        <v>1211</v>
      </c>
      <c r="E91" s="16" t="s">
        <v>1411</v>
      </c>
      <c r="F91" s="16">
        <v>160.16</v>
      </c>
      <c r="G91" s="16" t="s">
        <v>1412</v>
      </c>
      <c r="H91" s="16" t="s">
        <v>1168</v>
      </c>
      <c r="I91" s="16">
        <v>160.16</v>
      </c>
      <c r="J91" s="16" t="s">
        <v>1413</v>
      </c>
      <c r="K91" s="25">
        <v>44197</v>
      </c>
      <c r="L91" s="25">
        <v>44531</v>
      </c>
      <c r="M91" s="16" t="s">
        <v>1177</v>
      </c>
      <c r="N91" s="26" t="s">
        <v>1177</v>
      </c>
      <c r="O91" s="24"/>
    </row>
    <row r="92" s="3" customFormat="1" ht="21" customHeight="1" spans="1:15">
      <c r="A92" s="15">
        <v>81</v>
      </c>
      <c r="B92" s="16" t="s">
        <v>1410</v>
      </c>
      <c r="C92" s="16" t="s">
        <v>1164</v>
      </c>
      <c r="D92" s="16" t="s">
        <v>1211</v>
      </c>
      <c r="E92" s="16" t="s">
        <v>1414</v>
      </c>
      <c r="F92" s="16">
        <v>38.72</v>
      </c>
      <c r="G92" s="16" t="s">
        <v>1415</v>
      </c>
      <c r="H92" s="16" t="s">
        <v>1168</v>
      </c>
      <c r="I92" s="16">
        <v>38.72</v>
      </c>
      <c r="J92" s="16" t="s">
        <v>1247</v>
      </c>
      <c r="K92" s="25">
        <v>44197</v>
      </c>
      <c r="L92" s="25">
        <v>44531</v>
      </c>
      <c r="M92" s="16" t="s">
        <v>1177</v>
      </c>
      <c r="N92" s="26" t="s">
        <v>1177</v>
      </c>
      <c r="O92" s="24"/>
    </row>
    <row r="93" s="3" customFormat="1" ht="21" customHeight="1" spans="1:15">
      <c r="A93" s="15">
        <v>82</v>
      </c>
      <c r="B93" s="16" t="s">
        <v>1416</v>
      </c>
      <c r="C93" s="16" t="s">
        <v>1164</v>
      </c>
      <c r="D93" s="16" t="s">
        <v>1211</v>
      </c>
      <c r="E93" s="16" t="s">
        <v>1417</v>
      </c>
      <c r="F93" s="16">
        <v>7.22</v>
      </c>
      <c r="G93" s="16" t="s">
        <v>1418</v>
      </c>
      <c r="H93" s="16" t="s">
        <v>1168</v>
      </c>
      <c r="I93" s="16">
        <v>7.22</v>
      </c>
      <c r="J93" s="16" t="s">
        <v>1386</v>
      </c>
      <c r="K93" s="25">
        <v>44197</v>
      </c>
      <c r="L93" s="25">
        <v>44531</v>
      </c>
      <c r="M93" s="16" t="s">
        <v>1177</v>
      </c>
      <c r="N93" s="26" t="s">
        <v>1177</v>
      </c>
      <c r="O93" s="24"/>
    </row>
    <row r="94" s="4" customFormat="1" ht="21" customHeight="1" spans="1:15">
      <c r="A94" s="15">
        <v>83</v>
      </c>
      <c r="B94" s="16" t="s">
        <v>1416</v>
      </c>
      <c r="C94" s="16" t="s">
        <v>1164</v>
      </c>
      <c r="D94" s="16" t="s">
        <v>1211</v>
      </c>
      <c r="E94" s="16" t="s">
        <v>1419</v>
      </c>
      <c r="F94" s="16">
        <v>17.53</v>
      </c>
      <c r="G94" s="16" t="s">
        <v>1420</v>
      </c>
      <c r="H94" s="16" t="s">
        <v>1168</v>
      </c>
      <c r="I94" s="16">
        <v>17.53</v>
      </c>
      <c r="J94" s="16" t="s">
        <v>1421</v>
      </c>
      <c r="K94" s="25">
        <v>44197</v>
      </c>
      <c r="L94" s="25">
        <v>44531</v>
      </c>
      <c r="M94" s="16" t="s">
        <v>1177</v>
      </c>
      <c r="N94" s="26" t="s">
        <v>1177</v>
      </c>
      <c r="O94" s="24"/>
    </row>
    <row r="95" s="3" customFormat="1" ht="21" customHeight="1" spans="1:15">
      <c r="A95" s="15">
        <v>84</v>
      </c>
      <c r="B95" s="16" t="s">
        <v>1416</v>
      </c>
      <c r="C95" s="16" t="s">
        <v>1164</v>
      </c>
      <c r="D95" s="16" t="s">
        <v>1211</v>
      </c>
      <c r="E95" s="16" t="s">
        <v>1422</v>
      </c>
      <c r="F95" s="16">
        <v>10.48</v>
      </c>
      <c r="G95" s="16" t="s">
        <v>1423</v>
      </c>
      <c r="H95" s="16" t="s">
        <v>1168</v>
      </c>
      <c r="I95" s="16">
        <v>10.48</v>
      </c>
      <c r="J95" s="16" t="s">
        <v>1424</v>
      </c>
      <c r="K95" s="25">
        <v>44197</v>
      </c>
      <c r="L95" s="25">
        <v>44531</v>
      </c>
      <c r="M95" s="16" t="s">
        <v>1177</v>
      </c>
      <c r="N95" s="26" t="s">
        <v>1177</v>
      </c>
      <c r="O95" s="24"/>
    </row>
    <row r="96" s="3" customFormat="1" ht="21" customHeight="1" spans="1:15">
      <c r="A96" s="15">
        <v>85</v>
      </c>
      <c r="B96" s="16" t="s">
        <v>1416</v>
      </c>
      <c r="C96" s="16" t="s">
        <v>1164</v>
      </c>
      <c r="D96" s="16" t="s">
        <v>1211</v>
      </c>
      <c r="E96" s="16" t="s">
        <v>1425</v>
      </c>
      <c r="F96" s="16">
        <v>6.06</v>
      </c>
      <c r="G96" s="16" t="s">
        <v>1426</v>
      </c>
      <c r="H96" s="16" t="s">
        <v>1168</v>
      </c>
      <c r="I96" s="16">
        <v>6.06</v>
      </c>
      <c r="J96" s="16" t="s">
        <v>1427</v>
      </c>
      <c r="K96" s="25">
        <v>44197</v>
      </c>
      <c r="L96" s="25">
        <v>44531</v>
      </c>
      <c r="M96" s="16" t="s">
        <v>1177</v>
      </c>
      <c r="N96" s="26" t="s">
        <v>1177</v>
      </c>
      <c r="O96" s="24"/>
    </row>
    <row r="97" s="3" customFormat="1" ht="21" customHeight="1" spans="1:15">
      <c r="A97" s="15">
        <v>86</v>
      </c>
      <c r="B97" s="16" t="s">
        <v>1416</v>
      </c>
      <c r="C97" s="16" t="s">
        <v>1164</v>
      </c>
      <c r="D97" s="16" t="s">
        <v>1211</v>
      </c>
      <c r="E97" s="16" t="s">
        <v>1428</v>
      </c>
      <c r="F97" s="16">
        <v>21.19</v>
      </c>
      <c r="G97" s="16" t="s">
        <v>1429</v>
      </c>
      <c r="H97" s="16" t="s">
        <v>1168</v>
      </c>
      <c r="I97" s="16">
        <v>21.19</v>
      </c>
      <c r="J97" s="16" t="s">
        <v>1430</v>
      </c>
      <c r="K97" s="25">
        <v>44197</v>
      </c>
      <c r="L97" s="25">
        <v>44531</v>
      </c>
      <c r="M97" s="16" t="s">
        <v>1177</v>
      </c>
      <c r="N97" s="26" t="s">
        <v>1177</v>
      </c>
      <c r="O97" s="24"/>
    </row>
    <row r="98" s="3" customFormat="1" ht="21" customHeight="1" spans="1:15">
      <c r="A98" s="15">
        <v>87</v>
      </c>
      <c r="B98" s="16" t="s">
        <v>1416</v>
      </c>
      <c r="C98" s="16" t="s">
        <v>1164</v>
      </c>
      <c r="D98" s="16" t="s">
        <v>1211</v>
      </c>
      <c r="E98" s="16" t="s">
        <v>1431</v>
      </c>
      <c r="F98" s="16">
        <v>52.13</v>
      </c>
      <c r="G98" s="16" t="s">
        <v>1432</v>
      </c>
      <c r="H98" s="16" t="s">
        <v>1168</v>
      </c>
      <c r="I98" s="16">
        <v>52.13</v>
      </c>
      <c r="J98" s="16" t="s">
        <v>1433</v>
      </c>
      <c r="K98" s="25">
        <v>44197</v>
      </c>
      <c r="L98" s="25">
        <v>44531</v>
      </c>
      <c r="M98" s="16" t="s">
        <v>1177</v>
      </c>
      <c r="N98" s="26" t="s">
        <v>1177</v>
      </c>
      <c r="O98" s="24"/>
    </row>
    <row r="99" s="3" customFormat="1" ht="21" customHeight="1" spans="1:15">
      <c r="A99" s="15">
        <v>88</v>
      </c>
      <c r="B99" s="16" t="s">
        <v>1416</v>
      </c>
      <c r="C99" s="16" t="s">
        <v>1164</v>
      </c>
      <c r="D99" s="16" t="s">
        <v>1211</v>
      </c>
      <c r="E99" s="16" t="s">
        <v>1434</v>
      </c>
      <c r="F99" s="16">
        <v>12.97</v>
      </c>
      <c r="G99" s="16" t="s">
        <v>1435</v>
      </c>
      <c r="H99" s="16" t="s">
        <v>1168</v>
      </c>
      <c r="I99" s="16">
        <v>12.97</v>
      </c>
      <c r="J99" s="16" t="s">
        <v>1436</v>
      </c>
      <c r="K99" s="25">
        <v>44197</v>
      </c>
      <c r="L99" s="25">
        <v>44531</v>
      </c>
      <c r="M99" s="16" t="s">
        <v>1177</v>
      </c>
      <c r="N99" s="26" t="s">
        <v>1177</v>
      </c>
      <c r="O99" s="24"/>
    </row>
    <row r="100" s="3" customFormat="1" ht="21" customHeight="1" spans="1:15">
      <c r="A100" s="15">
        <v>89</v>
      </c>
      <c r="B100" s="16" t="s">
        <v>1416</v>
      </c>
      <c r="C100" s="16" t="s">
        <v>1164</v>
      </c>
      <c r="D100" s="16" t="s">
        <v>1211</v>
      </c>
      <c r="E100" s="16" t="s">
        <v>1437</v>
      </c>
      <c r="F100" s="16">
        <v>6.33</v>
      </c>
      <c r="G100" s="16" t="s">
        <v>1438</v>
      </c>
      <c r="H100" s="16" t="s">
        <v>1168</v>
      </c>
      <c r="I100" s="16">
        <v>6.33</v>
      </c>
      <c r="J100" s="16" t="s">
        <v>1439</v>
      </c>
      <c r="K100" s="25">
        <v>44197</v>
      </c>
      <c r="L100" s="25">
        <v>44531</v>
      </c>
      <c r="M100" s="16" t="s">
        <v>1177</v>
      </c>
      <c r="N100" s="26" t="s">
        <v>1177</v>
      </c>
      <c r="O100" s="24"/>
    </row>
    <row r="101" s="3" customFormat="1" ht="21" customHeight="1" spans="1:15">
      <c r="A101" s="15">
        <v>90</v>
      </c>
      <c r="B101" s="16" t="s">
        <v>1416</v>
      </c>
      <c r="C101" s="16" t="s">
        <v>1164</v>
      </c>
      <c r="D101" s="16" t="s">
        <v>1211</v>
      </c>
      <c r="E101" s="16" t="s">
        <v>1440</v>
      </c>
      <c r="F101" s="16">
        <v>27.17</v>
      </c>
      <c r="G101" s="16" t="s">
        <v>1441</v>
      </c>
      <c r="H101" s="16" t="s">
        <v>1168</v>
      </c>
      <c r="I101" s="16">
        <v>27.17</v>
      </c>
      <c r="J101" s="16" t="s">
        <v>1442</v>
      </c>
      <c r="K101" s="25">
        <v>44197</v>
      </c>
      <c r="L101" s="25">
        <v>44531</v>
      </c>
      <c r="M101" s="16" t="s">
        <v>1177</v>
      </c>
      <c r="N101" s="26" t="s">
        <v>1177</v>
      </c>
      <c r="O101" s="24"/>
    </row>
    <row r="102" s="3" customFormat="1" ht="21" customHeight="1" spans="1:15">
      <c r="A102" s="15">
        <v>91</v>
      </c>
      <c r="B102" s="16" t="s">
        <v>1416</v>
      </c>
      <c r="C102" s="16" t="s">
        <v>1164</v>
      </c>
      <c r="D102" s="16" t="s">
        <v>1211</v>
      </c>
      <c r="E102" s="16" t="s">
        <v>1443</v>
      </c>
      <c r="F102" s="16">
        <v>4.07</v>
      </c>
      <c r="G102" s="16" t="s">
        <v>1267</v>
      </c>
      <c r="H102" s="16" t="s">
        <v>1168</v>
      </c>
      <c r="I102" s="16">
        <v>4.07</v>
      </c>
      <c r="J102" s="16" t="s">
        <v>1444</v>
      </c>
      <c r="K102" s="25">
        <v>44197</v>
      </c>
      <c r="L102" s="25">
        <v>44531</v>
      </c>
      <c r="M102" s="16" t="s">
        <v>1177</v>
      </c>
      <c r="N102" s="26" t="s">
        <v>1177</v>
      </c>
      <c r="O102" s="24"/>
    </row>
    <row r="103" s="3" customFormat="1" ht="21" customHeight="1" spans="1:15">
      <c r="A103" s="15">
        <v>92</v>
      </c>
      <c r="B103" s="16" t="s">
        <v>1416</v>
      </c>
      <c r="C103" s="16" t="s">
        <v>1164</v>
      </c>
      <c r="D103" s="16" t="s">
        <v>1211</v>
      </c>
      <c r="E103" s="16" t="s">
        <v>1445</v>
      </c>
      <c r="F103" s="16">
        <v>15.11</v>
      </c>
      <c r="G103" s="16" t="s">
        <v>1446</v>
      </c>
      <c r="H103" s="16" t="s">
        <v>1168</v>
      </c>
      <c r="I103" s="16">
        <v>15.11</v>
      </c>
      <c r="J103" s="16" t="s">
        <v>1447</v>
      </c>
      <c r="K103" s="25">
        <v>44197</v>
      </c>
      <c r="L103" s="25">
        <v>44531</v>
      </c>
      <c r="M103" s="16" t="s">
        <v>1177</v>
      </c>
      <c r="N103" s="26" t="s">
        <v>1177</v>
      </c>
      <c r="O103" s="24"/>
    </row>
    <row r="104" s="3" customFormat="1" ht="21" customHeight="1" spans="1:15">
      <c r="A104" s="15">
        <v>93</v>
      </c>
      <c r="B104" s="16" t="s">
        <v>1416</v>
      </c>
      <c r="C104" s="16" t="s">
        <v>1164</v>
      </c>
      <c r="D104" s="16" t="s">
        <v>1211</v>
      </c>
      <c r="E104" s="16" t="s">
        <v>1448</v>
      </c>
      <c r="F104" s="16">
        <v>8.24</v>
      </c>
      <c r="G104" s="16" t="s">
        <v>1449</v>
      </c>
      <c r="H104" s="16" t="s">
        <v>1168</v>
      </c>
      <c r="I104" s="16">
        <v>8.24</v>
      </c>
      <c r="J104" s="16" t="s">
        <v>1450</v>
      </c>
      <c r="K104" s="25">
        <v>44197</v>
      </c>
      <c r="L104" s="25">
        <v>44531</v>
      </c>
      <c r="M104" s="16" t="s">
        <v>1177</v>
      </c>
      <c r="N104" s="26" t="s">
        <v>1177</v>
      </c>
      <c r="O104" s="24"/>
    </row>
    <row r="105" s="3" customFormat="1" ht="21" customHeight="1" spans="1:15">
      <c r="A105" s="15">
        <v>94</v>
      </c>
      <c r="B105" s="16" t="s">
        <v>1416</v>
      </c>
      <c r="C105" s="16" t="s">
        <v>1164</v>
      </c>
      <c r="D105" s="16" t="s">
        <v>1211</v>
      </c>
      <c r="E105" s="16" t="s">
        <v>1451</v>
      </c>
      <c r="F105" s="16">
        <v>22.78</v>
      </c>
      <c r="G105" s="16" t="s">
        <v>1452</v>
      </c>
      <c r="H105" s="16" t="s">
        <v>1168</v>
      </c>
      <c r="I105" s="16">
        <v>22.78</v>
      </c>
      <c r="J105" s="16" t="s">
        <v>1430</v>
      </c>
      <c r="K105" s="25">
        <v>44197</v>
      </c>
      <c r="L105" s="25">
        <v>44531</v>
      </c>
      <c r="M105" s="16" t="s">
        <v>1177</v>
      </c>
      <c r="N105" s="26" t="s">
        <v>1177</v>
      </c>
      <c r="O105" s="24"/>
    </row>
    <row r="106" s="3" customFormat="1" ht="21" customHeight="1" spans="1:15">
      <c r="A106" s="15">
        <v>95</v>
      </c>
      <c r="B106" s="16" t="s">
        <v>1416</v>
      </c>
      <c r="C106" s="16" t="s">
        <v>1164</v>
      </c>
      <c r="D106" s="16" t="s">
        <v>1211</v>
      </c>
      <c r="E106" s="16" t="s">
        <v>1453</v>
      </c>
      <c r="F106" s="16">
        <v>9.64</v>
      </c>
      <c r="G106" s="16" t="s">
        <v>1454</v>
      </c>
      <c r="H106" s="16" t="s">
        <v>1168</v>
      </c>
      <c r="I106" s="16">
        <v>9.64</v>
      </c>
      <c r="J106" s="16" t="s">
        <v>1259</v>
      </c>
      <c r="K106" s="25">
        <v>44197</v>
      </c>
      <c r="L106" s="25">
        <v>44531</v>
      </c>
      <c r="M106" s="16" t="s">
        <v>1177</v>
      </c>
      <c r="N106" s="26" t="s">
        <v>1177</v>
      </c>
      <c r="O106" s="24"/>
    </row>
    <row r="107" s="3" customFormat="1" ht="21" customHeight="1" spans="1:15">
      <c r="A107" s="15">
        <v>96</v>
      </c>
      <c r="B107" s="16" t="s">
        <v>1416</v>
      </c>
      <c r="C107" s="16" t="s">
        <v>1164</v>
      </c>
      <c r="D107" s="16" t="s">
        <v>1211</v>
      </c>
      <c r="E107" s="16" t="s">
        <v>1455</v>
      </c>
      <c r="F107" s="16">
        <v>2.43</v>
      </c>
      <c r="G107" s="16" t="s">
        <v>1456</v>
      </c>
      <c r="H107" s="16" t="s">
        <v>1168</v>
      </c>
      <c r="I107" s="16">
        <v>2.43</v>
      </c>
      <c r="J107" s="16" t="s">
        <v>1457</v>
      </c>
      <c r="K107" s="25">
        <v>44197</v>
      </c>
      <c r="L107" s="25">
        <v>44531</v>
      </c>
      <c r="M107" s="16" t="s">
        <v>1177</v>
      </c>
      <c r="N107" s="26" t="s">
        <v>1177</v>
      </c>
      <c r="O107" s="24"/>
    </row>
    <row r="108" s="3" customFormat="1" ht="21" customHeight="1" spans="1:15">
      <c r="A108" s="15">
        <v>97</v>
      </c>
      <c r="B108" s="16" t="s">
        <v>1458</v>
      </c>
      <c r="C108" s="16" t="s">
        <v>1164</v>
      </c>
      <c r="D108" s="16" t="s">
        <v>1211</v>
      </c>
      <c r="E108" s="16" t="s">
        <v>1459</v>
      </c>
      <c r="F108" s="16">
        <v>3.48</v>
      </c>
      <c r="G108" s="16" t="s">
        <v>1460</v>
      </c>
      <c r="H108" s="16" t="s">
        <v>1168</v>
      </c>
      <c r="I108" s="16">
        <v>3.48</v>
      </c>
      <c r="J108" s="16" t="s">
        <v>1461</v>
      </c>
      <c r="K108" s="25">
        <v>44197</v>
      </c>
      <c r="L108" s="25">
        <v>44531</v>
      </c>
      <c r="M108" s="16" t="s">
        <v>1177</v>
      </c>
      <c r="N108" s="26" t="s">
        <v>1177</v>
      </c>
      <c r="O108" s="24"/>
    </row>
    <row r="109" s="3" customFormat="1" ht="21" customHeight="1" spans="1:15">
      <c r="A109" s="15">
        <v>98</v>
      </c>
      <c r="B109" s="16" t="s">
        <v>1458</v>
      </c>
      <c r="C109" s="16" t="s">
        <v>1164</v>
      </c>
      <c r="D109" s="16" t="s">
        <v>1211</v>
      </c>
      <c r="E109" s="16" t="s">
        <v>1462</v>
      </c>
      <c r="F109" s="16">
        <v>5.53</v>
      </c>
      <c r="G109" s="16" t="s">
        <v>1463</v>
      </c>
      <c r="H109" s="16" t="s">
        <v>1168</v>
      </c>
      <c r="I109" s="16">
        <v>5.53</v>
      </c>
      <c r="J109" s="16" t="s">
        <v>1464</v>
      </c>
      <c r="K109" s="25">
        <v>44197</v>
      </c>
      <c r="L109" s="25">
        <v>44531</v>
      </c>
      <c r="M109" s="16" t="s">
        <v>1177</v>
      </c>
      <c r="N109" s="26" t="s">
        <v>1177</v>
      </c>
      <c r="O109" s="24"/>
    </row>
    <row r="110" s="3" customFormat="1" ht="21" customHeight="1" spans="1:15">
      <c r="A110" s="15">
        <v>99</v>
      </c>
      <c r="B110" s="16" t="s">
        <v>1458</v>
      </c>
      <c r="C110" s="16" t="s">
        <v>1164</v>
      </c>
      <c r="D110" s="16" t="s">
        <v>1211</v>
      </c>
      <c r="E110" s="16" t="s">
        <v>1465</v>
      </c>
      <c r="F110" s="16">
        <v>3.85</v>
      </c>
      <c r="G110" s="16" t="s">
        <v>1466</v>
      </c>
      <c r="H110" s="16" t="s">
        <v>1168</v>
      </c>
      <c r="I110" s="16">
        <v>3.85</v>
      </c>
      <c r="J110" s="16" t="s">
        <v>1377</v>
      </c>
      <c r="K110" s="25">
        <v>44197</v>
      </c>
      <c r="L110" s="25">
        <v>44531</v>
      </c>
      <c r="M110" s="16" t="s">
        <v>1177</v>
      </c>
      <c r="N110" s="26" t="s">
        <v>1177</v>
      </c>
      <c r="O110" s="24"/>
    </row>
    <row r="111" s="3" customFormat="1" ht="21" customHeight="1" spans="1:15">
      <c r="A111" s="15">
        <v>100</v>
      </c>
      <c r="B111" s="16" t="s">
        <v>1458</v>
      </c>
      <c r="C111" s="16" t="s">
        <v>1164</v>
      </c>
      <c r="D111" s="16" t="s">
        <v>1211</v>
      </c>
      <c r="E111" s="16" t="s">
        <v>1467</v>
      </c>
      <c r="F111" s="16">
        <v>14.94</v>
      </c>
      <c r="G111" s="16" t="s">
        <v>1468</v>
      </c>
      <c r="H111" s="16" t="s">
        <v>1168</v>
      </c>
      <c r="I111" s="16">
        <v>14.94</v>
      </c>
      <c r="J111" s="16" t="s">
        <v>1469</v>
      </c>
      <c r="K111" s="25">
        <v>44197</v>
      </c>
      <c r="L111" s="25">
        <v>44531</v>
      </c>
      <c r="M111" s="16" t="s">
        <v>1177</v>
      </c>
      <c r="N111" s="26" t="s">
        <v>1177</v>
      </c>
      <c r="O111" s="24"/>
    </row>
    <row r="112" s="3" customFormat="1" ht="21" customHeight="1" spans="1:15">
      <c r="A112" s="15">
        <v>101</v>
      </c>
      <c r="B112" s="16" t="s">
        <v>1458</v>
      </c>
      <c r="C112" s="16" t="s">
        <v>1164</v>
      </c>
      <c r="D112" s="16" t="s">
        <v>1211</v>
      </c>
      <c r="E112" s="16" t="s">
        <v>1470</v>
      </c>
      <c r="F112" s="16">
        <v>13.97</v>
      </c>
      <c r="G112" s="16" t="s">
        <v>1471</v>
      </c>
      <c r="H112" s="16" t="s">
        <v>1168</v>
      </c>
      <c r="I112" s="16">
        <v>13.97</v>
      </c>
      <c r="J112" s="16" t="s">
        <v>1461</v>
      </c>
      <c r="K112" s="25">
        <v>44197</v>
      </c>
      <c r="L112" s="25">
        <v>44531</v>
      </c>
      <c r="M112" s="16" t="s">
        <v>1177</v>
      </c>
      <c r="N112" s="26" t="s">
        <v>1177</v>
      </c>
      <c r="O112" s="24"/>
    </row>
    <row r="113" s="3" customFormat="1" ht="21" customHeight="1" spans="1:15">
      <c r="A113" s="15">
        <v>102</v>
      </c>
      <c r="B113" s="16" t="s">
        <v>1458</v>
      </c>
      <c r="C113" s="16" t="s">
        <v>1164</v>
      </c>
      <c r="D113" s="16" t="s">
        <v>1211</v>
      </c>
      <c r="E113" s="16" t="s">
        <v>1472</v>
      </c>
      <c r="F113" s="16">
        <v>9.2</v>
      </c>
      <c r="G113" s="16" t="s">
        <v>1473</v>
      </c>
      <c r="H113" s="16" t="s">
        <v>1168</v>
      </c>
      <c r="I113" s="16">
        <v>9.2</v>
      </c>
      <c r="J113" s="16" t="s">
        <v>1474</v>
      </c>
      <c r="K113" s="25">
        <v>44197</v>
      </c>
      <c r="L113" s="25">
        <v>44531</v>
      </c>
      <c r="M113" s="16" t="s">
        <v>1177</v>
      </c>
      <c r="N113" s="26" t="s">
        <v>1177</v>
      </c>
      <c r="O113" s="24"/>
    </row>
    <row r="114" s="3" customFormat="1" ht="21" customHeight="1" spans="1:15">
      <c r="A114" s="15">
        <v>103</v>
      </c>
      <c r="B114" s="16" t="s">
        <v>1458</v>
      </c>
      <c r="C114" s="16" t="s">
        <v>1164</v>
      </c>
      <c r="D114" s="27" t="s">
        <v>1211</v>
      </c>
      <c r="E114" s="16" t="s">
        <v>1475</v>
      </c>
      <c r="F114" s="16">
        <v>7.46</v>
      </c>
      <c r="G114" s="16" t="s">
        <v>1476</v>
      </c>
      <c r="H114" s="16" t="s">
        <v>1168</v>
      </c>
      <c r="I114" s="16">
        <v>7.46</v>
      </c>
      <c r="J114" s="16" t="s">
        <v>1477</v>
      </c>
      <c r="K114" s="25">
        <v>44197</v>
      </c>
      <c r="L114" s="25">
        <v>44531</v>
      </c>
      <c r="M114" s="16" t="s">
        <v>1177</v>
      </c>
      <c r="N114" s="26" t="s">
        <v>1177</v>
      </c>
      <c r="O114" s="24"/>
    </row>
    <row r="115" s="5" customFormat="1" ht="21" customHeight="1" spans="1:15">
      <c r="A115" s="15">
        <v>104</v>
      </c>
      <c r="B115" s="16" t="s">
        <v>1458</v>
      </c>
      <c r="C115" s="16" t="s">
        <v>1164</v>
      </c>
      <c r="D115" s="16" t="s">
        <v>1211</v>
      </c>
      <c r="E115" s="16" t="s">
        <v>1478</v>
      </c>
      <c r="F115" s="16">
        <v>12.95</v>
      </c>
      <c r="G115" s="16" t="s">
        <v>1479</v>
      </c>
      <c r="H115" s="16" t="s">
        <v>1168</v>
      </c>
      <c r="I115" s="16">
        <v>12.95</v>
      </c>
      <c r="J115" s="16" t="s">
        <v>1480</v>
      </c>
      <c r="K115" s="25">
        <v>44197</v>
      </c>
      <c r="L115" s="25">
        <v>44531</v>
      </c>
      <c r="M115" s="16" t="s">
        <v>1177</v>
      </c>
      <c r="N115" s="26" t="s">
        <v>1177</v>
      </c>
      <c r="O115" s="24"/>
    </row>
    <row r="116" s="5" customFormat="1" ht="21" customHeight="1" spans="1:15">
      <c r="A116" s="15">
        <v>105</v>
      </c>
      <c r="B116" s="16" t="s">
        <v>1458</v>
      </c>
      <c r="C116" s="16" t="s">
        <v>1164</v>
      </c>
      <c r="D116" s="16" t="s">
        <v>1211</v>
      </c>
      <c r="E116" s="16" t="s">
        <v>1481</v>
      </c>
      <c r="F116" s="16">
        <v>7.25</v>
      </c>
      <c r="G116" s="16" t="s">
        <v>1482</v>
      </c>
      <c r="H116" s="16" t="s">
        <v>1168</v>
      </c>
      <c r="I116" s="16">
        <v>7.25</v>
      </c>
      <c r="J116" s="16" t="s">
        <v>1483</v>
      </c>
      <c r="K116" s="25">
        <v>44197</v>
      </c>
      <c r="L116" s="25">
        <v>44531</v>
      </c>
      <c r="M116" s="16" t="s">
        <v>1177</v>
      </c>
      <c r="N116" s="26" t="s">
        <v>1177</v>
      </c>
      <c r="O116" s="24"/>
    </row>
    <row r="117" s="5" customFormat="1" ht="21" customHeight="1" spans="1:15">
      <c r="A117" s="15">
        <v>106</v>
      </c>
      <c r="B117" s="16" t="s">
        <v>1458</v>
      </c>
      <c r="C117" s="16" t="s">
        <v>1164</v>
      </c>
      <c r="D117" s="16" t="s">
        <v>1211</v>
      </c>
      <c r="E117" s="16" t="s">
        <v>1484</v>
      </c>
      <c r="F117" s="16">
        <v>6.27</v>
      </c>
      <c r="G117" s="16" t="s">
        <v>1485</v>
      </c>
      <c r="H117" s="16" t="s">
        <v>1168</v>
      </c>
      <c r="I117" s="16">
        <v>6.27</v>
      </c>
      <c r="J117" s="16" t="s">
        <v>1486</v>
      </c>
      <c r="K117" s="25">
        <v>44197</v>
      </c>
      <c r="L117" s="25">
        <v>44531</v>
      </c>
      <c r="M117" s="16" t="s">
        <v>1177</v>
      </c>
      <c r="N117" s="26" t="s">
        <v>1177</v>
      </c>
      <c r="O117" s="24"/>
    </row>
    <row r="118" s="5" customFormat="1" ht="21" customHeight="1" spans="1:15">
      <c r="A118" s="15">
        <v>107</v>
      </c>
      <c r="B118" s="16" t="s">
        <v>1458</v>
      </c>
      <c r="C118" s="16" t="s">
        <v>1164</v>
      </c>
      <c r="D118" s="16" t="s">
        <v>1211</v>
      </c>
      <c r="E118" s="16" t="s">
        <v>1487</v>
      </c>
      <c r="F118" s="16">
        <v>4.54</v>
      </c>
      <c r="G118" s="16" t="s">
        <v>1488</v>
      </c>
      <c r="H118" s="16" t="s">
        <v>1168</v>
      </c>
      <c r="I118" s="16">
        <v>4.54</v>
      </c>
      <c r="J118" s="16" t="s">
        <v>1489</v>
      </c>
      <c r="K118" s="25">
        <v>44197</v>
      </c>
      <c r="L118" s="25">
        <v>44531</v>
      </c>
      <c r="M118" s="16" t="s">
        <v>1177</v>
      </c>
      <c r="N118" s="26" t="s">
        <v>1177</v>
      </c>
      <c r="O118" s="24"/>
    </row>
    <row r="119" s="5" customFormat="1" ht="21" customHeight="1" spans="1:15">
      <c r="A119" s="15">
        <v>108</v>
      </c>
      <c r="B119" s="16" t="s">
        <v>1458</v>
      </c>
      <c r="C119" s="16" t="s">
        <v>1164</v>
      </c>
      <c r="D119" s="16" t="s">
        <v>1211</v>
      </c>
      <c r="E119" s="16" t="s">
        <v>1490</v>
      </c>
      <c r="F119" s="16">
        <v>13.82</v>
      </c>
      <c r="G119" s="16" t="s">
        <v>1491</v>
      </c>
      <c r="H119" s="16" t="s">
        <v>1168</v>
      </c>
      <c r="I119" s="16">
        <v>13.82</v>
      </c>
      <c r="J119" s="16" t="s">
        <v>1492</v>
      </c>
      <c r="K119" s="25">
        <v>44197</v>
      </c>
      <c r="L119" s="25">
        <v>44531</v>
      </c>
      <c r="M119" s="16" t="s">
        <v>1177</v>
      </c>
      <c r="N119" s="26" t="s">
        <v>1177</v>
      </c>
      <c r="O119" s="24"/>
    </row>
    <row r="120" s="5" customFormat="1" ht="21" customHeight="1" spans="1:15">
      <c r="A120" s="15">
        <v>109</v>
      </c>
      <c r="B120" s="16" t="s">
        <v>1458</v>
      </c>
      <c r="C120" s="16" t="s">
        <v>1164</v>
      </c>
      <c r="D120" s="16" t="s">
        <v>1211</v>
      </c>
      <c r="E120" s="16" t="s">
        <v>1493</v>
      </c>
      <c r="F120" s="16">
        <v>13.41</v>
      </c>
      <c r="G120" s="16" t="s">
        <v>1494</v>
      </c>
      <c r="H120" s="16" t="s">
        <v>1168</v>
      </c>
      <c r="I120" s="16">
        <v>13.41</v>
      </c>
      <c r="J120" s="16" t="s">
        <v>1495</v>
      </c>
      <c r="K120" s="25">
        <v>44197</v>
      </c>
      <c r="L120" s="25">
        <v>44531</v>
      </c>
      <c r="M120" s="16" t="s">
        <v>1177</v>
      </c>
      <c r="N120" s="26" t="s">
        <v>1177</v>
      </c>
      <c r="O120" s="24"/>
    </row>
    <row r="121" s="5" customFormat="1" ht="21" customHeight="1" spans="1:15">
      <c r="A121" s="15">
        <v>110</v>
      </c>
      <c r="B121" s="16" t="s">
        <v>1458</v>
      </c>
      <c r="C121" s="16" t="s">
        <v>1164</v>
      </c>
      <c r="D121" s="16" t="s">
        <v>1211</v>
      </c>
      <c r="E121" s="16" t="s">
        <v>1496</v>
      </c>
      <c r="F121" s="16">
        <v>7.73</v>
      </c>
      <c r="G121" s="16" t="s">
        <v>1497</v>
      </c>
      <c r="H121" s="16" t="s">
        <v>1168</v>
      </c>
      <c r="I121" s="16">
        <v>7.73</v>
      </c>
      <c r="J121" s="16" t="s">
        <v>1492</v>
      </c>
      <c r="K121" s="25">
        <v>44197</v>
      </c>
      <c r="L121" s="25">
        <v>44531</v>
      </c>
      <c r="M121" s="16" t="s">
        <v>1177</v>
      </c>
      <c r="N121" s="26" t="s">
        <v>1177</v>
      </c>
      <c r="O121" s="24"/>
    </row>
    <row r="122" s="5" customFormat="1" ht="21" customHeight="1" spans="1:15">
      <c r="A122" s="15">
        <v>111</v>
      </c>
      <c r="B122" s="16" t="s">
        <v>1458</v>
      </c>
      <c r="C122" s="16" t="s">
        <v>1164</v>
      </c>
      <c r="D122" s="16" t="s">
        <v>1211</v>
      </c>
      <c r="E122" s="16" t="s">
        <v>1498</v>
      </c>
      <c r="F122" s="16">
        <v>2.91</v>
      </c>
      <c r="G122" s="16" t="s">
        <v>1499</v>
      </c>
      <c r="H122" s="16" t="s">
        <v>1168</v>
      </c>
      <c r="I122" s="16">
        <v>2.91</v>
      </c>
      <c r="J122" s="16" t="s">
        <v>1500</v>
      </c>
      <c r="K122" s="25">
        <v>44197</v>
      </c>
      <c r="L122" s="25">
        <v>44531</v>
      </c>
      <c r="M122" s="16" t="s">
        <v>1177</v>
      </c>
      <c r="N122" s="26" t="s">
        <v>1177</v>
      </c>
      <c r="O122" s="24"/>
    </row>
    <row r="123" s="5" customFormat="1" ht="21" customHeight="1" spans="1:15">
      <c r="A123" s="15">
        <v>112</v>
      </c>
      <c r="B123" s="16" t="s">
        <v>1458</v>
      </c>
      <c r="C123" s="16" t="s">
        <v>1164</v>
      </c>
      <c r="D123" s="16" t="s">
        <v>1211</v>
      </c>
      <c r="E123" s="16" t="s">
        <v>1501</v>
      </c>
      <c r="F123" s="16">
        <v>2.9</v>
      </c>
      <c r="G123" s="16" t="s">
        <v>1502</v>
      </c>
      <c r="H123" s="16" t="s">
        <v>1168</v>
      </c>
      <c r="I123" s="16">
        <v>2.9</v>
      </c>
      <c r="J123" s="16" t="s">
        <v>1268</v>
      </c>
      <c r="K123" s="25">
        <v>44197</v>
      </c>
      <c r="L123" s="25">
        <v>44531</v>
      </c>
      <c r="M123" s="16" t="s">
        <v>1177</v>
      </c>
      <c r="N123" s="26" t="s">
        <v>1177</v>
      </c>
      <c r="O123" s="24"/>
    </row>
    <row r="124" s="5" customFormat="1" ht="21" customHeight="1" spans="1:15">
      <c r="A124" s="15">
        <v>113</v>
      </c>
      <c r="B124" s="16" t="s">
        <v>1458</v>
      </c>
      <c r="C124" s="16" t="s">
        <v>1164</v>
      </c>
      <c r="D124" s="16" t="s">
        <v>1211</v>
      </c>
      <c r="E124" s="16" t="s">
        <v>1503</v>
      </c>
      <c r="F124" s="16">
        <v>2.55</v>
      </c>
      <c r="G124" s="16" t="s">
        <v>1504</v>
      </c>
      <c r="H124" s="16" t="s">
        <v>1168</v>
      </c>
      <c r="I124" s="16">
        <v>2.55</v>
      </c>
      <c r="J124" s="16" t="s">
        <v>1486</v>
      </c>
      <c r="K124" s="25">
        <v>44197</v>
      </c>
      <c r="L124" s="25">
        <v>44531</v>
      </c>
      <c r="M124" s="16" t="s">
        <v>1177</v>
      </c>
      <c r="N124" s="26" t="s">
        <v>1177</v>
      </c>
      <c r="O124" s="24"/>
    </row>
    <row r="125" s="5" customFormat="1" ht="21" customHeight="1" spans="1:15">
      <c r="A125" s="15">
        <v>114</v>
      </c>
      <c r="B125" s="16" t="s">
        <v>1458</v>
      </c>
      <c r="C125" s="16" t="s">
        <v>1164</v>
      </c>
      <c r="D125" s="16" t="s">
        <v>1211</v>
      </c>
      <c r="E125" s="16" t="s">
        <v>1505</v>
      </c>
      <c r="F125" s="16">
        <v>4.2</v>
      </c>
      <c r="G125" s="16" t="s">
        <v>1506</v>
      </c>
      <c r="H125" s="16" t="s">
        <v>1168</v>
      </c>
      <c r="I125" s="16">
        <v>4.2</v>
      </c>
      <c r="J125" s="16" t="s">
        <v>1507</v>
      </c>
      <c r="K125" s="25">
        <v>44197</v>
      </c>
      <c r="L125" s="25">
        <v>44531</v>
      </c>
      <c r="M125" s="16" t="s">
        <v>1177</v>
      </c>
      <c r="N125" s="26" t="s">
        <v>1177</v>
      </c>
      <c r="O125" s="24"/>
    </row>
    <row r="126" s="5" customFormat="1" ht="21" customHeight="1" spans="1:15">
      <c r="A126" s="15">
        <v>115</v>
      </c>
      <c r="B126" s="16" t="s">
        <v>1458</v>
      </c>
      <c r="C126" s="16" t="s">
        <v>1164</v>
      </c>
      <c r="D126" s="16" t="s">
        <v>1211</v>
      </c>
      <c r="E126" s="16" t="s">
        <v>1508</v>
      </c>
      <c r="F126" s="16">
        <v>8.97</v>
      </c>
      <c r="G126" s="16" t="s">
        <v>1509</v>
      </c>
      <c r="H126" s="16" t="s">
        <v>1168</v>
      </c>
      <c r="I126" s="16">
        <v>8.97</v>
      </c>
      <c r="J126" s="16" t="s">
        <v>1486</v>
      </c>
      <c r="K126" s="25">
        <v>44197</v>
      </c>
      <c r="L126" s="25">
        <v>44531</v>
      </c>
      <c r="M126" s="16" t="s">
        <v>1177</v>
      </c>
      <c r="N126" s="26" t="s">
        <v>1177</v>
      </c>
      <c r="O126" s="24"/>
    </row>
    <row r="127" s="5" customFormat="1" ht="21" customHeight="1" spans="1:15">
      <c r="A127" s="15">
        <v>116</v>
      </c>
      <c r="B127" s="16" t="s">
        <v>1458</v>
      </c>
      <c r="C127" s="16" t="s">
        <v>1164</v>
      </c>
      <c r="D127" s="16" t="s">
        <v>1211</v>
      </c>
      <c r="E127" s="16" t="s">
        <v>1510</v>
      </c>
      <c r="F127" s="16">
        <v>46.23</v>
      </c>
      <c r="G127" s="16" t="s">
        <v>1511</v>
      </c>
      <c r="H127" s="16" t="s">
        <v>1168</v>
      </c>
      <c r="I127" s="16">
        <v>46.23</v>
      </c>
      <c r="J127" s="16" t="s">
        <v>1512</v>
      </c>
      <c r="K127" s="25">
        <v>44197</v>
      </c>
      <c r="L127" s="25">
        <v>44531</v>
      </c>
      <c r="M127" s="16" t="s">
        <v>1177</v>
      </c>
      <c r="N127" s="26" t="s">
        <v>1177</v>
      </c>
      <c r="O127" s="24"/>
    </row>
    <row r="128" s="5" customFormat="1" ht="21" customHeight="1" spans="1:15">
      <c r="A128" s="15">
        <v>117</v>
      </c>
      <c r="B128" s="16" t="s">
        <v>1197</v>
      </c>
      <c r="C128" s="16" t="s">
        <v>1164</v>
      </c>
      <c r="D128" s="16" t="s">
        <v>1211</v>
      </c>
      <c r="E128" s="16" t="s">
        <v>1513</v>
      </c>
      <c r="F128" s="16">
        <v>7.86</v>
      </c>
      <c r="G128" s="16" t="s">
        <v>1514</v>
      </c>
      <c r="H128" s="16" t="s">
        <v>1168</v>
      </c>
      <c r="I128" s="16">
        <v>7.86</v>
      </c>
      <c r="J128" s="16" t="s">
        <v>1515</v>
      </c>
      <c r="K128" s="25">
        <v>44197</v>
      </c>
      <c r="L128" s="25">
        <v>44531</v>
      </c>
      <c r="M128" s="16" t="s">
        <v>1177</v>
      </c>
      <c r="N128" s="26" t="s">
        <v>1177</v>
      </c>
      <c r="O128" s="24"/>
    </row>
    <row r="129" s="5" customFormat="1" ht="21" customHeight="1" spans="1:15">
      <c r="A129" s="15">
        <v>118</v>
      </c>
      <c r="B129" s="16" t="s">
        <v>1197</v>
      </c>
      <c r="C129" s="16" t="s">
        <v>1164</v>
      </c>
      <c r="D129" s="16" t="s">
        <v>1211</v>
      </c>
      <c r="E129" s="16" t="s">
        <v>1516</v>
      </c>
      <c r="F129" s="16">
        <v>6.01</v>
      </c>
      <c r="G129" s="16" t="s">
        <v>1517</v>
      </c>
      <c r="H129" s="16" t="s">
        <v>1168</v>
      </c>
      <c r="I129" s="16">
        <v>6.01</v>
      </c>
      <c r="J129" s="16" t="s">
        <v>1444</v>
      </c>
      <c r="K129" s="25">
        <v>44197</v>
      </c>
      <c r="L129" s="25">
        <v>44531</v>
      </c>
      <c r="M129" s="16" t="s">
        <v>1177</v>
      </c>
      <c r="N129" s="26" t="s">
        <v>1177</v>
      </c>
      <c r="O129" s="24"/>
    </row>
    <row r="130" s="5" customFormat="1" ht="21" customHeight="1" spans="1:15">
      <c r="A130" s="15">
        <v>119</v>
      </c>
      <c r="B130" s="16" t="s">
        <v>1197</v>
      </c>
      <c r="C130" s="16" t="s">
        <v>1164</v>
      </c>
      <c r="D130" s="16" t="s">
        <v>1211</v>
      </c>
      <c r="E130" s="16" t="s">
        <v>1518</v>
      </c>
      <c r="F130" s="16">
        <v>4.69</v>
      </c>
      <c r="G130" s="16" t="s">
        <v>1519</v>
      </c>
      <c r="H130" s="16" t="s">
        <v>1168</v>
      </c>
      <c r="I130" s="16">
        <v>4.69</v>
      </c>
      <c r="J130" s="16" t="s">
        <v>1520</v>
      </c>
      <c r="K130" s="25">
        <v>44197</v>
      </c>
      <c r="L130" s="25">
        <v>44531</v>
      </c>
      <c r="M130" s="16" t="s">
        <v>1177</v>
      </c>
      <c r="N130" s="26" t="s">
        <v>1177</v>
      </c>
      <c r="O130" s="24"/>
    </row>
    <row r="131" s="5" customFormat="1" ht="21" customHeight="1" spans="1:15">
      <c r="A131" s="15">
        <v>120</v>
      </c>
      <c r="B131" s="16" t="s">
        <v>1197</v>
      </c>
      <c r="C131" s="16" t="s">
        <v>1164</v>
      </c>
      <c r="D131" s="16" t="s">
        <v>1211</v>
      </c>
      <c r="E131" s="16" t="s">
        <v>1521</v>
      </c>
      <c r="F131" s="16">
        <v>5.94</v>
      </c>
      <c r="G131" s="16" t="s">
        <v>1522</v>
      </c>
      <c r="H131" s="16" t="s">
        <v>1168</v>
      </c>
      <c r="I131" s="16">
        <v>5.94</v>
      </c>
      <c r="J131" s="16" t="s">
        <v>1265</v>
      </c>
      <c r="K131" s="25">
        <v>44197</v>
      </c>
      <c r="L131" s="25">
        <v>44531</v>
      </c>
      <c r="M131" s="16" t="s">
        <v>1177</v>
      </c>
      <c r="N131" s="26" t="s">
        <v>1177</v>
      </c>
      <c r="O131" s="24"/>
    </row>
    <row r="132" s="5" customFormat="1" ht="21" customHeight="1" spans="1:15">
      <c r="A132" s="15">
        <v>121</v>
      </c>
      <c r="B132" s="16" t="s">
        <v>1197</v>
      </c>
      <c r="C132" s="16" t="s">
        <v>1164</v>
      </c>
      <c r="D132" s="16" t="s">
        <v>1211</v>
      </c>
      <c r="E132" s="16" t="s">
        <v>1523</v>
      </c>
      <c r="F132" s="16">
        <v>17.1</v>
      </c>
      <c r="G132" s="16" t="s">
        <v>1524</v>
      </c>
      <c r="H132" s="16" t="s">
        <v>1168</v>
      </c>
      <c r="I132" s="16">
        <v>17.1</v>
      </c>
      <c r="J132" s="16" t="s">
        <v>1525</v>
      </c>
      <c r="K132" s="25">
        <v>44197</v>
      </c>
      <c r="L132" s="25">
        <v>44531</v>
      </c>
      <c r="M132" s="16" t="s">
        <v>1177</v>
      </c>
      <c r="N132" s="26" t="s">
        <v>1177</v>
      </c>
      <c r="O132" s="24"/>
    </row>
    <row r="133" s="5" customFormat="1" ht="21" customHeight="1" spans="1:15">
      <c r="A133" s="15">
        <v>122</v>
      </c>
      <c r="B133" s="16" t="s">
        <v>1197</v>
      </c>
      <c r="C133" s="16" t="s">
        <v>1164</v>
      </c>
      <c r="D133" s="16" t="s">
        <v>1211</v>
      </c>
      <c r="E133" s="16" t="s">
        <v>1526</v>
      </c>
      <c r="F133" s="16">
        <v>5.58</v>
      </c>
      <c r="G133" s="16" t="s">
        <v>1527</v>
      </c>
      <c r="H133" s="16" t="s">
        <v>1168</v>
      </c>
      <c r="I133" s="16">
        <v>5.58</v>
      </c>
      <c r="J133" s="16" t="s">
        <v>1528</v>
      </c>
      <c r="K133" s="25">
        <v>44197</v>
      </c>
      <c r="L133" s="25">
        <v>44531</v>
      </c>
      <c r="M133" s="16" t="s">
        <v>1177</v>
      </c>
      <c r="N133" s="26" t="s">
        <v>1177</v>
      </c>
      <c r="O133" s="24"/>
    </row>
    <row r="134" s="5" customFormat="1" ht="21" customHeight="1" spans="1:15">
      <c r="A134" s="15">
        <v>123</v>
      </c>
      <c r="B134" s="16" t="s">
        <v>1197</v>
      </c>
      <c r="C134" s="16" t="s">
        <v>1164</v>
      </c>
      <c r="D134" s="16" t="s">
        <v>1211</v>
      </c>
      <c r="E134" s="16" t="s">
        <v>1529</v>
      </c>
      <c r="F134" s="16">
        <v>8.9</v>
      </c>
      <c r="G134" s="16" t="s">
        <v>1530</v>
      </c>
      <c r="H134" s="16" t="s">
        <v>1168</v>
      </c>
      <c r="I134" s="16">
        <v>8.9</v>
      </c>
      <c r="J134" s="16" t="s">
        <v>1262</v>
      </c>
      <c r="K134" s="25">
        <v>44197</v>
      </c>
      <c r="L134" s="25">
        <v>44531</v>
      </c>
      <c r="M134" s="16" t="s">
        <v>1177</v>
      </c>
      <c r="N134" s="26" t="s">
        <v>1177</v>
      </c>
      <c r="O134" s="24"/>
    </row>
    <row r="135" s="5" customFormat="1" ht="21" customHeight="1" spans="1:15">
      <c r="A135" s="15">
        <v>124</v>
      </c>
      <c r="B135" s="16" t="s">
        <v>1197</v>
      </c>
      <c r="C135" s="16" t="s">
        <v>1164</v>
      </c>
      <c r="D135" s="16" t="s">
        <v>1211</v>
      </c>
      <c r="E135" s="16" t="s">
        <v>1531</v>
      </c>
      <c r="F135" s="16">
        <v>17.32</v>
      </c>
      <c r="G135" s="16" t="s">
        <v>1532</v>
      </c>
      <c r="H135" s="16" t="s">
        <v>1168</v>
      </c>
      <c r="I135" s="16">
        <v>17.32</v>
      </c>
      <c r="J135" s="16" t="s">
        <v>1533</v>
      </c>
      <c r="K135" s="25">
        <v>44197</v>
      </c>
      <c r="L135" s="25">
        <v>44531</v>
      </c>
      <c r="M135" s="16" t="s">
        <v>1177</v>
      </c>
      <c r="N135" s="26" t="s">
        <v>1177</v>
      </c>
      <c r="O135" s="24"/>
    </row>
    <row r="136" s="5" customFormat="1" ht="21" customHeight="1" spans="1:15">
      <c r="A136" s="15">
        <v>125</v>
      </c>
      <c r="B136" s="16" t="s">
        <v>1197</v>
      </c>
      <c r="C136" s="16" t="s">
        <v>1164</v>
      </c>
      <c r="D136" s="16" t="s">
        <v>1211</v>
      </c>
      <c r="E136" s="16" t="s">
        <v>1534</v>
      </c>
      <c r="F136" s="16">
        <v>5.36</v>
      </c>
      <c r="G136" s="16" t="s">
        <v>1535</v>
      </c>
      <c r="H136" s="16" t="s">
        <v>1168</v>
      </c>
      <c r="I136" s="16">
        <v>5.36</v>
      </c>
      <c r="J136" s="16" t="s">
        <v>1536</v>
      </c>
      <c r="K136" s="25">
        <v>44197</v>
      </c>
      <c r="L136" s="25">
        <v>44531</v>
      </c>
      <c r="M136" s="16" t="s">
        <v>1177</v>
      </c>
      <c r="N136" s="26" t="s">
        <v>1177</v>
      </c>
      <c r="O136" s="24"/>
    </row>
    <row r="137" s="5" customFormat="1" ht="21" customHeight="1" spans="1:15">
      <c r="A137" s="15">
        <v>126</v>
      </c>
      <c r="B137" s="16" t="s">
        <v>1197</v>
      </c>
      <c r="C137" s="16" t="s">
        <v>1164</v>
      </c>
      <c r="D137" s="16" t="s">
        <v>1211</v>
      </c>
      <c r="E137" s="16" t="s">
        <v>1537</v>
      </c>
      <c r="F137" s="16">
        <v>8.84</v>
      </c>
      <c r="G137" s="16" t="s">
        <v>1538</v>
      </c>
      <c r="H137" s="16" t="s">
        <v>1168</v>
      </c>
      <c r="I137" s="16">
        <v>8.84</v>
      </c>
      <c r="J137" s="16" t="s">
        <v>1389</v>
      </c>
      <c r="K137" s="25">
        <v>44197</v>
      </c>
      <c r="L137" s="25">
        <v>44531</v>
      </c>
      <c r="M137" s="16" t="s">
        <v>1177</v>
      </c>
      <c r="N137" s="26" t="s">
        <v>1177</v>
      </c>
      <c r="O137" s="24"/>
    </row>
    <row r="138" s="5" customFormat="1" ht="21" customHeight="1" spans="1:15">
      <c r="A138" s="15">
        <v>127</v>
      </c>
      <c r="B138" s="16" t="s">
        <v>1197</v>
      </c>
      <c r="C138" s="16" t="s">
        <v>1164</v>
      </c>
      <c r="D138" s="16" t="s">
        <v>1211</v>
      </c>
      <c r="E138" s="16" t="s">
        <v>1539</v>
      </c>
      <c r="F138" s="16">
        <v>6.91</v>
      </c>
      <c r="G138" s="16" t="s">
        <v>1540</v>
      </c>
      <c r="H138" s="16" t="s">
        <v>1168</v>
      </c>
      <c r="I138" s="16">
        <v>6.91</v>
      </c>
      <c r="J138" s="16" t="s">
        <v>1541</v>
      </c>
      <c r="K138" s="25">
        <v>44197</v>
      </c>
      <c r="L138" s="25">
        <v>44531</v>
      </c>
      <c r="M138" s="16" t="s">
        <v>1177</v>
      </c>
      <c r="N138" s="26" t="s">
        <v>1177</v>
      </c>
      <c r="O138" s="24"/>
    </row>
    <row r="139" s="5" customFormat="1" ht="21" customHeight="1" spans="1:15">
      <c r="A139" s="15">
        <v>128</v>
      </c>
      <c r="B139" s="16" t="s">
        <v>1197</v>
      </c>
      <c r="C139" s="16" t="s">
        <v>1164</v>
      </c>
      <c r="D139" s="16" t="s">
        <v>1211</v>
      </c>
      <c r="E139" s="16" t="s">
        <v>1542</v>
      </c>
      <c r="F139" s="16">
        <v>5.99</v>
      </c>
      <c r="G139" s="16" t="s">
        <v>1543</v>
      </c>
      <c r="H139" s="16" t="s">
        <v>1168</v>
      </c>
      <c r="I139" s="16">
        <v>5.99</v>
      </c>
      <c r="J139" s="16" t="s">
        <v>1544</v>
      </c>
      <c r="K139" s="25">
        <v>44197</v>
      </c>
      <c r="L139" s="25">
        <v>44531</v>
      </c>
      <c r="M139" s="16" t="s">
        <v>1177</v>
      </c>
      <c r="N139" s="26" t="s">
        <v>1177</v>
      </c>
      <c r="O139" s="24"/>
    </row>
    <row r="140" s="5" customFormat="1" ht="21" customHeight="1" spans="1:15">
      <c r="A140" s="15">
        <v>129</v>
      </c>
      <c r="B140" s="16" t="s">
        <v>1197</v>
      </c>
      <c r="C140" s="16" t="s">
        <v>1164</v>
      </c>
      <c r="D140" s="16" t="s">
        <v>1211</v>
      </c>
      <c r="E140" s="16" t="s">
        <v>1545</v>
      </c>
      <c r="F140" s="16">
        <v>6.33</v>
      </c>
      <c r="G140" s="16" t="s">
        <v>1438</v>
      </c>
      <c r="H140" s="16" t="s">
        <v>1168</v>
      </c>
      <c r="I140" s="16">
        <v>6.33</v>
      </c>
      <c r="J140" s="16" t="s">
        <v>1520</v>
      </c>
      <c r="K140" s="25">
        <v>44197</v>
      </c>
      <c r="L140" s="25">
        <v>44531</v>
      </c>
      <c r="M140" s="16" t="s">
        <v>1177</v>
      </c>
      <c r="N140" s="26" t="s">
        <v>1177</v>
      </c>
      <c r="O140" s="24"/>
    </row>
    <row r="141" s="5" customFormat="1" ht="21" customHeight="1" spans="1:15">
      <c r="A141" s="15">
        <v>130</v>
      </c>
      <c r="B141" s="16" t="s">
        <v>1197</v>
      </c>
      <c r="C141" s="16" t="s">
        <v>1164</v>
      </c>
      <c r="D141" s="16" t="s">
        <v>1211</v>
      </c>
      <c r="E141" s="16" t="s">
        <v>1546</v>
      </c>
      <c r="F141" s="16">
        <v>3.7</v>
      </c>
      <c r="G141" s="16" t="s">
        <v>1547</v>
      </c>
      <c r="H141" s="16" t="s">
        <v>1168</v>
      </c>
      <c r="I141" s="16">
        <v>3.7</v>
      </c>
      <c r="J141" s="16" t="s">
        <v>1548</v>
      </c>
      <c r="K141" s="25">
        <v>44197</v>
      </c>
      <c r="L141" s="25">
        <v>44531</v>
      </c>
      <c r="M141" s="16" t="s">
        <v>1177</v>
      </c>
      <c r="N141" s="26" t="s">
        <v>1177</v>
      </c>
      <c r="O141" s="24"/>
    </row>
    <row r="142" s="5" customFormat="1" ht="21" customHeight="1" spans="1:15">
      <c r="A142" s="15">
        <v>131</v>
      </c>
      <c r="B142" s="16" t="s">
        <v>1197</v>
      </c>
      <c r="C142" s="16" t="s">
        <v>1164</v>
      </c>
      <c r="D142" s="16" t="s">
        <v>1211</v>
      </c>
      <c r="E142" s="16" t="s">
        <v>1549</v>
      </c>
      <c r="F142" s="16">
        <v>3.07</v>
      </c>
      <c r="G142" s="16" t="s">
        <v>1550</v>
      </c>
      <c r="H142" s="16" t="s">
        <v>1168</v>
      </c>
      <c r="I142" s="16">
        <v>3.07</v>
      </c>
      <c r="J142" s="16" t="s">
        <v>1444</v>
      </c>
      <c r="K142" s="25">
        <v>44197</v>
      </c>
      <c r="L142" s="25">
        <v>44531</v>
      </c>
      <c r="M142" s="16" t="s">
        <v>1177</v>
      </c>
      <c r="N142" s="26" t="s">
        <v>1177</v>
      </c>
      <c r="O142" s="24"/>
    </row>
    <row r="143" s="5" customFormat="1" ht="21" customHeight="1" spans="1:15">
      <c r="A143" s="15">
        <v>132</v>
      </c>
      <c r="B143" s="16" t="s">
        <v>1197</v>
      </c>
      <c r="C143" s="16" t="s">
        <v>1164</v>
      </c>
      <c r="D143" s="16" t="s">
        <v>1211</v>
      </c>
      <c r="E143" s="16" t="s">
        <v>1551</v>
      </c>
      <c r="F143" s="16">
        <v>8.24</v>
      </c>
      <c r="G143" s="16" t="s">
        <v>1449</v>
      </c>
      <c r="H143" s="16" t="s">
        <v>1168</v>
      </c>
      <c r="I143" s="16">
        <v>8.24</v>
      </c>
      <c r="J143" s="16" t="s">
        <v>1552</v>
      </c>
      <c r="K143" s="25">
        <v>44197</v>
      </c>
      <c r="L143" s="25">
        <v>44531</v>
      </c>
      <c r="M143" s="16" t="s">
        <v>1177</v>
      </c>
      <c r="N143" s="26" t="s">
        <v>1177</v>
      </c>
      <c r="O143" s="24"/>
    </row>
    <row r="144" s="5" customFormat="1" ht="21" customHeight="1" spans="1:15">
      <c r="A144" s="15">
        <v>133</v>
      </c>
      <c r="B144" s="16" t="s">
        <v>1197</v>
      </c>
      <c r="C144" s="16" t="s">
        <v>1164</v>
      </c>
      <c r="D144" s="16" t="s">
        <v>1211</v>
      </c>
      <c r="E144" s="16" t="s">
        <v>1553</v>
      </c>
      <c r="F144" s="16">
        <v>24.74</v>
      </c>
      <c r="G144" s="16" t="s">
        <v>1554</v>
      </c>
      <c r="H144" s="16" t="s">
        <v>1168</v>
      </c>
      <c r="I144" s="16">
        <v>24.74</v>
      </c>
      <c r="J144" s="16" t="s">
        <v>1555</v>
      </c>
      <c r="K144" s="25">
        <v>44197</v>
      </c>
      <c r="L144" s="25">
        <v>44531</v>
      </c>
      <c r="M144" s="16" t="s">
        <v>1177</v>
      </c>
      <c r="N144" s="26" t="s">
        <v>1177</v>
      </c>
      <c r="O144" s="24"/>
    </row>
    <row r="145" s="5" customFormat="1" ht="21" customHeight="1" spans="1:15">
      <c r="A145" s="15">
        <v>134</v>
      </c>
      <c r="B145" s="16" t="s">
        <v>1197</v>
      </c>
      <c r="C145" s="16" t="s">
        <v>1164</v>
      </c>
      <c r="D145" s="16" t="s">
        <v>1211</v>
      </c>
      <c r="E145" s="16" t="s">
        <v>1556</v>
      </c>
      <c r="F145" s="16">
        <v>14.03</v>
      </c>
      <c r="G145" s="16" t="s">
        <v>1557</v>
      </c>
      <c r="H145" s="16" t="s">
        <v>1168</v>
      </c>
      <c r="I145" s="16">
        <v>14.03</v>
      </c>
      <c r="J145" s="16" t="s">
        <v>1362</v>
      </c>
      <c r="K145" s="25">
        <v>44197</v>
      </c>
      <c r="L145" s="25">
        <v>44531</v>
      </c>
      <c r="M145" s="16" t="s">
        <v>1177</v>
      </c>
      <c r="N145" s="26" t="s">
        <v>1177</v>
      </c>
      <c r="O145" s="24"/>
    </row>
    <row r="146" s="5" customFormat="1" ht="21" customHeight="1" spans="1:15">
      <c r="A146" s="15">
        <v>135</v>
      </c>
      <c r="B146" s="16" t="s">
        <v>1197</v>
      </c>
      <c r="C146" s="16" t="s">
        <v>1164</v>
      </c>
      <c r="D146" s="16" t="s">
        <v>1211</v>
      </c>
      <c r="E146" s="16" t="s">
        <v>1558</v>
      </c>
      <c r="F146" s="16">
        <v>6.12</v>
      </c>
      <c r="G146" s="16" t="s">
        <v>1559</v>
      </c>
      <c r="H146" s="16" t="s">
        <v>1168</v>
      </c>
      <c r="I146" s="16">
        <v>6.12</v>
      </c>
      <c r="J146" s="16" t="s">
        <v>1365</v>
      </c>
      <c r="K146" s="25">
        <v>44197</v>
      </c>
      <c r="L146" s="25">
        <v>44531</v>
      </c>
      <c r="M146" s="16" t="s">
        <v>1177</v>
      </c>
      <c r="N146" s="26" t="s">
        <v>1177</v>
      </c>
      <c r="O146" s="24"/>
    </row>
    <row r="147" s="5" customFormat="1" ht="21" customHeight="1" spans="1:15">
      <c r="A147" s="15">
        <v>136</v>
      </c>
      <c r="B147" s="16" t="s">
        <v>1197</v>
      </c>
      <c r="C147" s="16" t="s">
        <v>1164</v>
      </c>
      <c r="D147" s="16" t="s">
        <v>1211</v>
      </c>
      <c r="E147" s="16" t="s">
        <v>1560</v>
      </c>
      <c r="F147" s="16">
        <v>4.95</v>
      </c>
      <c r="G147" s="16" t="s">
        <v>1258</v>
      </c>
      <c r="H147" s="16" t="s">
        <v>1168</v>
      </c>
      <c r="I147" s="16">
        <v>4.95</v>
      </c>
      <c r="J147" s="16" t="s">
        <v>1337</v>
      </c>
      <c r="K147" s="25">
        <v>44197</v>
      </c>
      <c r="L147" s="25">
        <v>44531</v>
      </c>
      <c r="M147" s="16" t="s">
        <v>1177</v>
      </c>
      <c r="N147" s="26" t="s">
        <v>1177</v>
      </c>
      <c r="O147" s="24"/>
    </row>
    <row r="148" s="5" customFormat="1" ht="21" customHeight="1" spans="1:15">
      <c r="A148" s="15">
        <v>137</v>
      </c>
      <c r="B148" s="16" t="s">
        <v>1197</v>
      </c>
      <c r="C148" s="16" t="s">
        <v>1164</v>
      </c>
      <c r="D148" s="16" t="s">
        <v>1211</v>
      </c>
      <c r="E148" s="16" t="s">
        <v>1561</v>
      </c>
      <c r="F148" s="16">
        <v>17.34</v>
      </c>
      <c r="G148" s="16" t="s">
        <v>1562</v>
      </c>
      <c r="H148" s="16" t="s">
        <v>1168</v>
      </c>
      <c r="I148" s="16">
        <v>17.34</v>
      </c>
      <c r="J148" s="16" t="s">
        <v>1368</v>
      </c>
      <c r="K148" s="25">
        <v>44197</v>
      </c>
      <c r="L148" s="25">
        <v>44531</v>
      </c>
      <c r="M148" s="16" t="s">
        <v>1177</v>
      </c>
      <c r="N148" s="26" t="s">
        <v>1177</v>
      </c>
      <c r="O148" s="24"/>
    </row>
    <row r="149" s="5" customFormat="1" ht="21" customHeight="1" spans="1:15">
      <c r="A149" s="15">
        <v>138</v>
      </c>
      <c r="B149" s="16" t="s">
        <v>1197</v>
      </c>
      <c r="C149" s="16" t="s">
        <v>1164</v>
      </c>
      <c r="D149" s="16" t="s">
        <v>1211</v>
      </c>
      <c r="E149" s="16" t="s">
        <v>1563</v>
      </c>
      <c r="F149" s="16">
        <v>1.7</v>
      </c>
      <c r="G149" s="16" t="s">
        <v>1564</v>
      </c>
      <c r="H149" s="16" t="s">
        <v>1168</v>
      </c>
      <c r="I149" s="16">
        <v>1.7</v>
      </c>
      <c r="J149" s="16" t="s">
        <v>1407</v>
      </c>
      <c r="K149" s="25">
        <v>44197</v>
      </c>
      <c r="L149" s="25">
        <v>44531</v>
      </c>
      <c r="M149" s="16" t="s">
        <v>1177</v>
      </c>
      <c r="N149" s="26" t="s">
        <v>1177</v>
      </c>
      <c r="O149" s="24"/>
    </row>
    <row r="150" s="5" customFormat="1" ht="21" customHeight="1" spans="1:15">
      <c r="A150" s="15">
        <v>139</v>
      </c>
      <c r="B150" s="16" t="s">
        <v>1197</v>
      </c>
      <c r="C150" s="16" t="s">
        <v>1164</v>
      </c>
      <c r="D150" s="16" t="s">
        <v>1211</v>
      </c>
      <c r="E150" s="16" t="s">
        <v>1565</v>
      </c>
      <c r="F150" s="16">
        <v>1.88</v>
      </c>
      <c r="G150" s="16" t="s">
        <v>1566</v>
      </c>
      <c r="H150" s="16" t="s">
        <v>1168</v>
      </c>
      <c r="I150" s="16">
        <v>1.88</v>
      </c>
      <c r="J150" s="16" t="s">
        <v>1486</v>
      </c>
      <c r="K150" s="25">
        <v>44197</v>
      </c>
      <c r="L150" s="25">
        <v>44531</v>
      </c>
      <c r="M150" s="16" t="s">
        <v>1177</v>
      </c>
      <c r="N150" s="26" t="s">
        <v>1177</v>
      </c>
      <c r="O150" s="24"/>
    </row>
    <row r="151" s="5" customFormat="1" ht="21" customHeight="1" spans="1:15">
      <c r="A151" s="15">
        <v>140</v>
      </c>
      <c r="B151" s="16" t="s">
        <v>1567</v>
      </c>
      <c r="C151" s="16" t="s">
        <v>1164</v>
      </c>
      <c r="D151" s="16" t="s">
        <v>1211</v>
      </c>
      <c r="E151" s="16" t="s">
        <v>1568</v>
      </c>
      <c r="F151" s="16">
        <v>2.99</v>
      </c>
      <c r="G151" s="16" t="s">
        <v>1569</v>
      </c>
      <c r="H151" s="16" t="s">
        <v>1168</v>
      </c>
      <c r="I151" s="16">
        <v>2.99</v>
      </c>
      <c r="J151" s="16" t="s">
        <v>1570</v>
      </c>
      <c r="K151" s="25">
        <v>44197</v>
      </c>
      <c r="L151" s="25">
        <v>44531</v>
      </c>
      <c r="M151" s="16" t="s">
        <v>1177</v>
      </c>
      <c r="N151" s="26" t="s">
        <v>1177</v>
      </c>
      <c r="O151" s="24"/>
    </row>
    <row r="152" s="5" customFormat="1" ht="21" customHeight="1" spans="1:15">
      <c r="A152" s="15">
        <v>141</v>
      </c>
      <c r="B152" s="16" t="s">
        <v>1567</v>
      </c>
      <c r="C152" s="16" t="s">
        <v>1164</v>
      </c>
      <c r="D152" s="16" t="s">
        <v>1211</v>
      </c>
      <c r="E152" s="16" t="s">
        <v>1571</v>
      </c>
      <c r="F152" s="16">
        <v>4.43</v>
      </c>
      <c r="G152" s="16" t="s">
        <v>1572</v>
      </c>
      <c r="H152" s="16" t="s">
        <v>1168</v>
      </c>
      <c r="I152" s="16">
        <v>4.43</v>
      </c>
      <c r="J152" s="16" t="s">
        <v>1573</v>
      </c>
      <c r="K152" s="25">
        <v>44197</v>
      </c>
      <c r="L152" s="25">
        <v>44531</v>
      </c>
      <c r="M152" s="16" t="s">
        <v>1177</v>
      </c>
      <c r="N152" s="26" t="s">
        <v>1177</v>
      </c>
      <c r="O152" s="24"/>
    </row>
    <row r="153" s="5" customFormat="1" ht="21" customHeight="1" spans="1:15">
      <c r="A153" s="15">
        <v>142</v>
      </c>
      <c r="B153" s="16" t="s">
        <v>1567</v>
      </c>
      <c r="C153" s="16" t="s">
        <v>1164</v>
      </c>
      <c r="D153" s="16" t="s">
        <v>1211</v>
      </c>
      <c r="E153" s="16" t="s">
        <v>1574</v>
      </c>
      <c r="F153" s="16">
        <v>4.62</v>
      </c>
      <c r="G153" s="16" t="s">
        <v>1575</v>
      </c>
      <c r="H153" s="16" t="s">
        <v>1168</v>
      </c>
      <c r="I153" s="16">
        <v>4.62</v>
      </c>
      <c r="J153" s="16" t="s">
        <v>1576</v>
      </c>
      <c r="K153" s="25">
        <v>44197</v>
      </c>
      <c r="L153" s="25">
        <v>44531</v>
      </c>
      <c r="M153" s="16" t="s">
        <v>1177</v>
      </c>
      <c r="N153" s="26" t="s">
        <v>1177</v>
      </c>
      <c r="O153" s="24"/>
    </row>
    <row r="154" s="5" customFormat="1" ht="21" customHeight="1" spans="1:15">
      <c r="A154" s="15">
        <v>143</v>
      </c>
      <c r="B154" s="16" t="s">
        <v>1567</v>
      </c>
      <c r="C154" s="16" t="s">
        <v>1164</v>
      </c>
      <c r="D154" s="16" t="s">
        <v>1211</v>
      </c>
      <c r="E154" s="16" t="s">
        <v>1577</v>
      </c>
      <c r="F154" s="16">
        <v>5.88</v>
      </c>
      <c r="G154" s="16" t="s">
        <v>1578</v>
      </c>
      <c r="H154" s="16" t="s">
        <v>1168</v>
      </c>
      <c r="I154" s="16">
        <v>5.88</v>
      </c>
      <c r="J154" s="16" t="s">
        <v>1302</v>
      </c>
      <c r="K154" s="25">
        <v>44197</v>
      </c>
      <c r="L154" s="25">
        <v>44531</v>
      </c>
      <c r="M154" s="16" t="s">
        <v>1177</v>
      </c>
      <c r="N154" s="26" t="s">
        <v>1177</v>
      </c>
      <c r="O154" s="24"/>
    </row>
    <row r="155" s="5" customFormat="1" ht="21" customHeight="1" spans="1:15">
      <c r="A155" s="15">
        <v>144</v>
      </c>
      <c r="B155" s="16" t="s">
        <v>1567</v>
      </c>
      <c r="C155" s="16" t="s">
        <v>1164</v>
      </c>
      <c r="D155" s="16" t="s">
        <v>1211</v>
      </c>
      <c r="E155" s="16" t="s">
        <v>1579</v>
      </c>
      <c r="F155" s="16">
        <v>9.18</v>
      </c>
      <c r="G155" s="16" t="s">
        <v>1580</v>
      </c>
      <c r="H155" s="16" t="s">
        <v>1168</v>
      </c>
      <c r="I155" s="16">
        <v>9.18</v>
      </c>
      <c r="J155" s="16" t="s">
        <v>1581</v>
      </c>
      <c r="K155" s="25">
        <v>44197</v>
      </c>
      <c r="L155" s="25">
        <v>44531</v>
      </c>
      <c r="M155" s="16" t="s">
        <v>1177</v>
      </c>
      <c r="N155" s="26" t="s">
        <v>1177</v>
      </c>
      <c r="O155" s="24"/>
    </row>
    <row r="156" s="5" customFormat="1" ht="21" customHeight="1" spans="1:15">
      <c r="A156" s="15">
        <v>145</v>
      </c>
      <c r="B156" s="16" t="s">
        <v>1567</v>
      </c>
      <c r="C156" s="16" t="s">
        <v>1164</v>
      </c>
      <c r="D156" s="16" t="s">
        <v>1211</v>
      </c>
      <c r="E156" s="16" t="s">
        <v>1582</v>
      </c>
      <c r="F156" s="16">
        <v>4.61</v>
      </c>
      <c r="G156" s="16" t="s">
        <v>1583</v>
      </c>
      <c r="H156" s="16" t="s">
        <v>1168</v>
      </c>
      <c r="I156" s="16">
        <v>4.61</v>
      </c>
      <c r="J156" s="16" t="s">
        <v>1584</v>
      </c>
      <c r="K156" s="25">
        <v>44197</v>
      </c>
      <c r="L156" s="25">
        <v>44531</v>
      </c>
      <c r="M156" s="16" t="s">
        <v>1177</v>
      </c>
      <c r="N156" s="26" t="s">
        <v>1177</v>
      </c>
      <c r="O156" s="24"/>
    </row>
    <row r="157" s="5" customFormat="1" ht="21" customHeight="1" spans="1:15">
      <c r="A157" s="15">
        <v>146</v>
      </c>
      <c r="B157" s="16" t="s">
        <v>1567</v>
      </c>
      <c r="C157" s="16" t="s">
        <v>1164</v>
      </c>
      <c r="D157" s="16" t="s">
        <v>1211</v>
      </c>
      <c r="E157" s="16" t="s">
        <v>1585</v>
      </c>
      <c r="F157" s="16">
        <v>8.49</v>
      </c>
      <c r="G157" s="16" t="s">
        <v>1586</v>
      </c>
      <c r="H157" s="16" t="s">
        <v>1168</v>
      </c>
      <c r="I157" s="16">
        <v>8.49</v>
      </c>
      <c r="J157" s="16" t="s">
        <v>1224</v>
      </c>
      <c r="K157" s="25">
        <v>44197</v>
      </c>
      <c r="L157" s="25">
        <v>44531</v>
      </c>
      <c r="M157" s="16" t="s">
        <v>1177</v>
      </c>
      <c r="N157" s="26" t="s">
        <v>1177</v>
      </c>
      <c r="O157" s="24"/>
    </row>
    <row r="158" s="5" customFormat="1" ht="21" customHeight="1" spans="1:15">
      <c r="A158" s="15">
        <v>147</v>
      </c>
      <c r="B158" s="16" t="s">
        <v>1567</v>
      </c>
      <c r="C158" s="16" t="s">
        <v>1164</v>
      </c>
      <c r="D158" s="16" t="s">
        <v>1211</v>
      </c>
      <c r="E158" s="16" t="s">
        <v>1587</v>
      </c>
      <c r="F158" s="16">
        <v>4.95</v>
      </c>
      <c r="G158" s="16" t="s">
        <v>1258</v>
      </c>
      <c r="H158" s="16" t="s">
        <v>1168</v>
      </c>
      <c r="I158" s="16">
        <v>4.95</v>
      </c>
      <c r="J158" s="16" t="s">
        <v>1515</v>
      </c>
      <c r="K158" s="25">
        <v>44197</v>
      </c>
      <c r="L158" s="25">
        <v>44531</v>
      </c>
      <c r="M158" s="16" t="s">
        <v>1177</v>
      </c>
      <c r="N158" s="26" t="s">
        <v>1177</v>
      </c>
      <c r="O158" s="24"/>
    </row>
    <row r="159" s="5" customFormat="1" ht="21" customHeight="1" spans="1:15">
      <c r="A159" s="15">
        <v>148</v>
      </c>
      <c r="B159" s="16" t="s">
        <v>1567</v>
      </c>
      <c r="C159" s="16" t="s">
        <v>1164</v>
      </c>
      <c r="D159" s="16" t="s">
        <v>1211</v>
      </c>
      <c r="E159" s="16" t="s">
        <v>1588</v>
      </c>
      <c r="F159" s="16">
        <v>31.77</v>
      </c>
      <c r="G159" s="16" t="s">
        <v>1589</v>
      </c>
      <c r="H159" s="16" t="s">
        <v>1168</v>
      </c>
      <c r="I159" s="16">
        <v>31.77</v>
      </c>
      <c r="J159" s="16" t="s">
        <v>1590</v>
      </c>
      <c r="K159" s="25">
        <v>44197</v>
      </c>
      <c r="L159" s="25">
        <v>44531</v>
      </c>
      <c r="M159" s="16" t="s">
        <v>1177</v>
      </c>
      <c r="N159" s="26" t="s">
        <v>1177</v>
      </c>
      <c r="O159" s="24"/>
    </row>
    <row r="160" s="5" customFormat="1" ht="21" customHeight="1" spans="1:15">
      <c r="A160" s="15">
        <v>149</v>
      </c>
      <c r="B160" s="16" t="s">
        <v>1567</v>
      </c>
      <c r="C160" s="16" t="s">
        <v>1164</v>
      </c>
      <c r="D160" s="16" t="s">
        <v>1211</v>
      </c>
      <c r="E160" s="16" t="s">
        <v>1591</v>
      </c>
      <c r="F160" s="16">
        <v>9</v>
      </c>
      <c r="G160" s="16" t="s">
        <v>1185</v>
      </c>
      <c r="H160" s="16" t="s">
        <v>1168</v>
      </c>
      <c r="I160" s="16">
        <v>9</v>
      </c>
      <c r="J160" s="16" t="s">
        <v>1486</v>
      </c>
      <c r="K160" s="25">
        <v>44197</v>
      </c>
      <c r="L160" s="25">
        <v>44531</v>
      </c>
      <c r="M160" s="16" t="s">
        <v>1177</v>
      </c>
      <c r="N160" s="26" t="s">
        <v>1177</v>
      </c>
      <c r="O160" s="24"/>
    </row>
    <row r="161" s="5" customFormat="1" ht="21" customHeight="1" spans="1:15">
      <c r="A161" s="15">
        <v>150</v>
      </c>
      <c r="B161" s="16" t="s">
        <v>1567</v>
      </c>
      <c r="C161" s="16" t="s">
        <v>1164</v>
      </c>
      <c r="D161" s="16" t="s">
        <v>1211</v>
      </c>
      <c r="E161" s="16" t="s">
        <v>1592</v>
      </c>
      <c r="F161" s="16">
        <v>17.36</v>
      </c>
      <c r="G161" s="16" t="s">
        <v>1593</v>
      </c>
      <c r="H161" s="16" t="s">
        <v>1168</v>
      </c>
      <c r="I161" s="16">
        <v>17.36</v>
      </c>
      <c r="J161" s="16" t="s">
        <v>1594</v>
      </c>
      <c r="K161" s="25">
        <v>44197</v>
      </c>
      <c r="L161" s="25">
        <v>44531</v>
      </c>
      <c r="M161" s="16" t="s">
        <v>1177</v>
      </c>
      <c r="N161" s="26" t="s">
        <v>1177</v>
      </c>
      <c r="O161" s="24"/>
    </row>
    <row r="162" s="5" customFormat="1" ht="21" customHeight="1" spans="1:15">
      <c r="A162" s="15">
        <v>151</v>
      </c>
      <c r="B162" s="16" t="s">
        <v>1567</v>
      </c>
      <c r="C162" s="16" t="s">
        <v>1164</v>
      </c>
      <c r="D162" s="16" t="s">
        <v>1211</v>
      </c>
      <c r="E162" s="16" t="s">
        <v>1595</v>
      </c>
      <c r="F162" s="16">
        <v>4.49</v>
      </c>
      <c r="G162" s="16" t="s">
        <v>1596</v>
      </c>
      <c r="H162" s="16" t="s">
        <v>1168</v>
      </c>
      <c r="I162" s="16">
        <v>4.49</v>
      </c>
      <c r="J162" s="16" t="s">
        <v>1214</v>
      </c>
      <c r="K162" s="25">
        <v>44197</v>
      </c>
      <c r="L162" s="25">
        <v>44531</v>
      </c>
      <c r="M162" s="16" t="s">
        <v>1177</v>
      </c>
      <c r="N162" s="26" t="s">
        <v>1177</v>
      </c>
      <c r="O162" s="24"/>
    </row>
    <row r="163" s="5" customFormat="1" ht="21" customHeight="1" spans="1:15">
      <c r="A163" s="15">
        <v>152</v>
      </c>
      <c r="B163" s="16" t="s">
        <v>1567</v>
      </c>
      <c r="C163" s="16" t="s">
        <v>1164</v>
      </c>
      <c r="D163" s="16" t="s">
        <v>1211</v>
      </c>
      <c r="E163" s="16" t="s">
        <v>1597</v>
      </c>
      <c r="F163" s="16">
        <v>6.26</v>
      </c>
      <c r="G163" s="16" t="s">
        <v>1598</v>
      </c>
      <c r="H163" s="16" t="s">
        <v>1168</v>
      </c>
      <c r="I163" s="16">
        <v>6.26</v>
      </c>
      <c r="J163" s="16" t="s">
        <v>1599</v>
      </c>
      <c r="K163" s="25">
        <v>44197</v>
      </c>
      <c r="L163" s="25">
        <v>44531</v>
      </c>
      <c r="M163" s="16" t="s">
        <v>1177</v>
      </c>
      <c r="N163" s="26" t="s">
        <v>1177</v>
      </c>
      <c r="O163" s="24"/>
    </row>
    <row r="164" s="5" customFormat="1" ht="21" customHeight="1" spans="1:15">
      <c r="A164" s="15">
        <v>153</v>
      </c>
      <c r="B164" s="16" t="s">
        <v>1567</v>
      </c>
      <c r="C164" s="16" t="s">
        <v>1164</v>
      </c>
      <c r="D164" s="16" t="s">
        <v>1211</v>
      </c>
      <c r="E164" s="16" t="s">
        <v>1600</v>
      </c>
      <c r="F164" s="16">
        <v>7.95</v>
      </c>
      <c r="G164" s="16" t="s">
        <v>1601</v>
      </c>
      <c r="H164" s="16" t="s">
        <v>1168</v>
      </c>
      <c r="I164" s="16">
        <v>7.95</v>
      </c>
      <c r="J164" s="16" t="s">
        <v>1602</v>
      </c>
      <c r="K164" s="25">
        <v>44197</v>
      </c>
      <c r="L164" s="25">
        <v>44531</v>
      </c>
      <c r="M164" s="16" t="s">
        <v>1177</v>
      </c>
      <c r="N164" s="26" t="s">
        <v>1177</v>
      </c>
      <c r="O164" s="24"/>
    </row>
    <row r="165" s="5" customFormat="1" ht="21" customHeight="1" spans="1:15">
      <c r="A165" s="15">
        <v>154</v>
      </c>
      <c r="B165" s="16" t="s">
        <v>1567</v>
      </c>
      <c r="C165" s="16" t="s">
        <v>1164</v>
      </c>
      <c r="D165" s="16" t="s">
        <v>1211</v>
      </c>
      <c r="E165" s="16" t="s">
        <v>1603</v>
      </c>
      <c r="F165" s="16">
        <v>3.12</v>
      </c>
      <c r="G165" s="16" t="s">
        <v>1604</v>
      </c>
      <c r="H165" s="16" t="s">
        <v>1168</v>
      </c>
      <c r="I165" s="16">
        <v>3.12</v>
      </c>
      <c r="J165" s="16" t="s">
        <v>1224</v>
      </c>
      <c r="K165" s="25">
        <v>44197</v>
      </c>
      <c r="L165" s="25">
        <v>44531</v>
      </c>
      <c r="M165" s="16" t="s">
        <v>1177</v>
      </c>
      <c r="N165" s="26" t="s">
        <v>1177</v>
      </c>
      <c r="O165" s="24"/>
    </row>
    <row r="166" s="5" customFormat="1" ht="21" customHeight="1" spans="1:15">
      <c r="A166" s="15">
        <v>155</v>
      </c>
      <c r="B166" s="16" t="s">
        <v>1567</v>
      </c>
      <c r="C166" s="16" t="s">
        <v>1164</v>
      </c>
      <c r="D166" s="16" t="s">
        <v>1211</v>
      </c>
      <c r="E166" s="16" t="s">
        <v>1605</v>
      </c>
      <c r="F166" s="16">
        <v>2.35</v>
      </c>
      <c r="G166" s="16" t="s">
        <v>1606</v>
      </c>
      <c r="H166" s="16" t="s">
        <v>1168</v>
      </c>
      <c r="I166" s="16">
        <v>2.35</v>
      </c>
      <c r="J166" s="16" t="s">
        <v>1607</v>
      </c>
      <c r="K166" s="25">
        <v>44197</v>
      </c>
      <c r="L166" s="25">
        <v>44531</v>
      </c>
      <c r="M166" s="16" t="s">
        <v>1177</v>
      </c>
      <c r="N166" s="26" t="s">
        <v>1177</v>
      </c>
      <c r="O166" s="24"/>
    </row>
    <row r="167" s="5" customFormat="1" ht="21" customHeight="1" spans="1:15">
      <c r="A167" s="15">
        <v>156</v>
      </c>
      <c r="B167" s="16" t="s">
        <v>1567</v>
      </c>
      <c r="C167" s="16" t="s">
        <v>1164</v>
      </c>
      <c r="D167" s="16" t="s">
        <v>1211</v>
      </c>
      <c r="E167" s="16" t="s">
        <v>1608</v>
      </c>
      <c r="F167" s="16">
        <v>2.92</v>
      </c>
      <c r="G167" s="16" t="s">
        <v>1609</v>
      </c>
      <c r="H167" s="16" t="s">
        <v>1168</v>
      </c>
      <c r="I167" s="16">
        <v>2.92</v>
      </c>
      <c r="J167" s="16" t="s">
        <v>1610</v>
      </c>
      <c r="K167" s="25">
        <v>44197</v>
      </c>
      <c r="L167" s="25">
        <v>44531</v>
      </c>
      <c r="M167" s="16" t="s">
        <v>1177</v>
      </c>
      <c r="N167" s="26" t="s">
        <v>1177</v>
      </c>
      <c r="O167" s="24"/>
    </row>
    <row r="168" s="5" customFormat="1" ht="21" customHeight="1" spans="1:15">
      <c r="A168" s="15">
        <v>157</v>
      </c>
      <c r="B168" s="16" t="s">
        <v>1567</v>
      </c>
      <c r="C168" s="16" t="s">
        <v>1164</v>
      </c>
      <c r="D168" s="16" t="s">
        <v>1211</v>
      </c>
      <c r="E168" s="16" t="s">
        <v>1611</v>
      </c>
      <c r="F168" s="16">
        <v>5.09</v>
      </c>
      <c r="G168" s="16" t="s">
        <v>1612</v>
      </c>
      <c r="H168" s="16" t="s">
        <v>1168</v>
      </c>
      <c r="I168" s="16">
        <v>5.09</v>
      </c>
      <c r="J168" s="16" t="s">
        <v>1233</v>
      </c>
      <c r="K168" s="25">
        <v>44197</v>
      </c>
      <c r="L168" s="25">
        <v>44531</v>
      </c>
      <c r="M168" s="16" t="s">
        <v>1177</v>
      </c>
      <c r="N168" s="26" t="s">
        <v>1177</v>
      </c>
      <c r="O168" s="24"/>
    </row>
    <row r="169" s="5" customFormat="1" ht="21" customHeight="1" spans="1:15">
      <c r="A169" s="15">
        <v>158</v>
      </c>
      <c r="B169" s="16" t="s">
        <v>1567</v>
      </c>
      <c r="C169" s="16" t="s">
        <v>1164</v>
      </c>
      <c r="D169" s="16" t="s">
        <v>1211</v>
      </c>
      <c r="E169" s="16" t="s">
        <v>1613</v>
      </c>
      <c r="F169" s="16">
        <v>2.82</v>
      </c>
      <c r="G169" s="16" t="s">
        <v>1614</v>
      </c>
      <c r="H169" s="16" t="s">
        <v>1168</v>
      </c>
      <c r="I169" s="16">
        <v>2.82</v>
      </c>
      <c r="J169" s="16" t="s">
        <v>1407</v>
      </c>
      <c r="K169" s="25">
        <v>44197</v>
      </c>
      <c r="L169" s="25">
        <v>44531</v>
      </c>
      <c r="M169" s="16" t="s">
        <v>1177</v>
      </c>
      <c r="N169" s="26" t="s">
        <v>1177</v>
      </c>
      <c r="O169" s="24"/>
    </row>
    <row r="170" s="5" customFormat="1" ht="21" customHeight="1" spans="1:15">
      <c r="A170" s="15">
        <v>159</v>
      </c>
      <c r="B170" s="16" t="s">
        <v>1567</v>
      </c>
      <c r="C170" s="16" t="s">
        <v>1164</v>
      </c>
      <c r="D170" s="16" t="s">
        <v>1211</v>
      </c>
      <c r="E170" s="16" t="s">
        <v>1615</v>
      </c>
      <c r="F170" s="16">
        <v>5.54</v>
      </c>
      <c r="G170" s="16" t="s">
        <v>1616</v>
      </c>
      <c r="H170" s="16" t="s">
        <v>1168</v>
      </c>
      <c r="I170" s="16">
        <v>5.54</v>
      </c>
      <c r="J170" s="16" t="s">
        <v>1617</v>
      </c>
      <c r="K170" s="25">
        <v>44197</v>
      </c>
      <c r="L170" s="25">
        <v>44531</v>
      </c>
      <c r="M170" s="16" t="s">
        <v>1177</v>
      </c>
      <c r="N170" s="26" t="s">
        <v>1177</v>
      </c>
      <c r="O170" s="24"/>
    </row>
    <row r="171" s="5" customFormat="1" ht="21" customHeight="1" spans="1:15">
      <c r="A171" s="15">
        <v>160</v>
      </c>
      <c r="B171" s="16" t="s">
        <v>1618</v>
      </c>
      <c r="C171" s="16" t="s">
        <v>1164</v>
      </c>
      <c r="D171" s="16" t="s">
        <v>1211</v>
      </c>
      <c r="E171" s="16" t="s">
        <v>1619</v>
      </c>
      <c r="F171" s="16">
        <v>8.32</v>
      </c>
      <c r="G171" s="16" t="s">
        <v>1620</v>
      </c>
      <c r="H171" s="16" t="s">
        <v>1168</v>
      </c>
      <c r="I171" s="16">
        <v>8.32</v>
      </c>
      <c r="J171" s="16" t="s">
        <v>1621</v>
      </c>
      <c r="K171" s="25">
        <v>44197</v>
      </c>
      <c r="L171" s="25">
        <v>44531</v>
      </c>
      <c r="M171" s="16" t="s">
        <v>1177</v>
      </c>
      <c r="N171" s="26" t="s">
        <v>1177</v>
      </c>
      <c r="O171" s="24"/>
    </row>
    <row r="172" s="5" customFormat="1" ht="21" customHeight="1" spans="1:15">
      <c r="A172" s="15">
        <v>161</v>
      </c>
      <c r="B172" s="16" t="s">
        <v>1618</v>
      </c>
      <c r="C172" s="16" t="s">
        <v>1164</v>
      </c>
      <c r="D172" s="16" t="s">
        <v>1211</v>
      </c>
      <c r="E172" s="16" t="s">
        <v>1622</v>
      </c>
      <c r="F172" s="16">
        <v>6.46</v>
      </c>
      <c r="G172" s="16" t="s">
        <v>1623</v>
      </c>
      <c r="H172" s="16" t="s">
        <v>1168</v>
      </c>
      <c r="I172" s="16">
        <v>6.46</v>
      </c>
      <c r="J172" s="16" t="s">
        <v>1624</v>
      </c>
      <c r="K172" s="25">
        <v>44197</v>
      </c>
      <c r="L172" s="25">
        <v>44531</v>
      </c>
      <c r="M172" s="16" t="s">
        <v>1177</v>
      </c>
      <c r="N172" s="26" t="s">
        <v>1177</v>
      </c>
      <c r="O172" s="24"/>
    </row>
    <row r="173" s="5" customFormat="1" ht="21" customHeight="1" spans="1:15">
      <c r="A173" s="15">
        <v>162</v>
      </c>
      <c r="B173" s="16" t="s">
        <v>1618</v>
      </c>
      <c r="C173" s="16" t="s">
        <v>1164</v>
      </c>
      <c r="D173" s="16" t="s">
        <v>1211</v>
      </c>
      <c r="E173" s="16" t="s">
        <v>1625</v>
      </c>
      <c r="F173" s="16">
        <v>6.95</v>
      </c>
      <c r="G173" s="16" t="s">
        <v>1626</v>
      </c>
      <c r="H173" s="16" t="s">
        <v>1168</v>
      </c>
      <c r="I173" s="16">
        <v>6.95</v>
      </c>
      <c r="J173" s="16" t="s">
        <v>1627</v>
      </c>
      <c r="K173" s="25">
        <v>44197</v>
      </c>
      <c r="L173" s="25">
        <v>44531</v>
      </c>
      <c r="M173" s="16" t="s">
        <v>1177</v>
      </c>
      <c r="N173" s="26" t="s">
        <v>1177</v>
      </c>
      <c r="O173" s="24"/>
    </row>
    <row r="174" s="5" customFormat="1" ht="21" customHeight="1" spans="1:15">
      <c r="A174" s="15">
        <v>163</v>
      </c>
      <c r="B174" s="16" t="s">
        <v>1618</v>
      </c>
      <c r="C174" s="16" t="s">
        <v>1164</v>
      </c>
      <c r="D174" s="16" t="s">
        <v>1211</v>
      </c>
      <c r="E174" s="16" t="s">
        <v>1628</v>
      </c>
      <c r="F174" s="16">
        <v>7.11</v>
      </c>
      <c r="G174" s="16" t="s">
        <v>1629</v>
      </c>
      <c r="H174" s="16" t="s">
        <v>1168</v>
      </c>
      <c r="I174" s="16">
        <v>7.11</v>
      </c>
      <c r="J174" s="16" t="s">
        <v>1630</v>
      </c>
      <c r="K174" s="25">
        <v>44197</v>
      </c>
      <c r="L174" s="25">
        <v>44531</v>
      </c>
      <c r="M174" s="16" t="s">
        <v>1177</v>
      </c>
      <c r="N174" s="26" t="s">
        <v>1177</v>
      </c>
      <c r="O174" s="24"/>
    </row>
    <row r="175" s="5" customFormat="1" ht="21" customHeight="1" spans="1:15">
      <c r="A175" s="15">
        <v>164</v>
      </c>
      <c r="B175" s="16" t="s">
        <v>1618</v>
      </c>
      <c r="C175" s="16" t="s">
        <v>1164</v>
      </c>
      <c r="D175" s="16" t="s">
        <v>1211</v>
      </c>
      <c r="E175" s="16" t="s">
        <v>1631</v>
      </c>
      <c r="F175" s="16">
        <v>5.42</v>
      </c>
      <c r="G175" s="16" t="s">
        <v>1632</v>
      </c>
      <c r="H175" s="16" t="s">
        <v>1168</v>
      </c>
      <c r="I175" s="16">
        <v>5.42</v>
      </c>
      <c r="J175" s="16" t="s">
        <v>1224</v>
      </c>
      <c r="K175" s="25">
        <v>44197</v>
      </c>
      <c r="L175" s="25">
        <v>44531</v>
      </c>
      <c r="M175" s="16" t="s">
        <v>1177</v>
      </c>
      <c r="N175" s="26" t="s">
        <v>1177</v>
      </c>
      <c r="O175" s="24"/>
    </row>
    <row r="176" s="5" customFormat="1" ht="21" customHeight="1" spans="1:15">
      <c r="A176" s="15">
        <v>165</v>
      </c>
      <c r="B176" s="16" t="s">
        <v>1618</v>
      </c>
      <c r="C176" s="16" t="s">
        <v>1164</v>
      </c>
      <c r="D176" s="16" t="s">
        <v>1211</v>
      </c>
      <c r="E176" s="16" t="s">
        <v>1633</v>
      </c>
      <c r="F176" s="16">
        <v>8.14</v>
      </c>
      <c r="G176" s="16" t="s">
        <v>1634</v>
      </c>
      <c r="H176" s="16" t="s">
        <v>1168</v>
      </c>
      <c r="I176" s="16">
        <v>8.14</v>
      </c>
      <c r="J176" s="16" t="s">
        <v>1274</v>
      </c>
      <c r="K176" s="25">
        <v>44197</v>
      </c>
      <c r="L176" s="25">
        <v>44531</v>
      </c>
      <c r="M176" s="16" t="s">
        <v>1177</v>
      </c>
      <c r="N176" s="26" t="s">
        <v>1177</v>
      </c>
      <c r="O176" s="24"/>
    </row>
    <row r="177" s="5" customFormat="1" ht="21" customHeight="1" spans="1:15">
      <c r="A177" s="15">
        <v>166</v>
      </c>
      <c r="B177" s="16" t="s">
        <v>1618</v>
      </c>
      <c r="C177" s="16" t="s">
        <v>1164</v>
      </c>
      <c r="D177" s="16" t="s">
        <v>1211</v>
      </c>
      <c r="E177" s="16" t="s">
        <v>1635</v>
      </c>
      <c r="F177" s="16">
        <v>9.25</v>
      </c>
      <c r="G177" s="16" t="s">
        <v>1636</v>
      </c>
      <c r="H177" s="16" t="s">
        <v>1168</v>
      </c>
      <c r="I177" s="16">
        <v>9.25</v>
      </c>
      <c r="J177" s="16" t="s">
        <v>1637</v>
      </c>
      <c r="K177" s="25">
        <v>44197</v>
      </c>
      <c r="L177" s="25">
        <v>44531</v>
      </c>
      <c r="M177" s="16" t="s">
        <v>1177</v>
      </c>
      <c r="N177" s="26" t="s">
        <v>1177</v>
      </c>
      <c r="O177" s="24"/>
    </row>
    <row r="178" s="5" customFormat="1" ht="21" customHeight="1" spans="1:15">
      <c r="A178" s="15">
        <v>167</v>
      </c>
      <c r="B178" s="16" t="s">
        <v>1618</v>
      </c>
      <c r="C178" s="16" t="s">
        <v>1164</v>
      </c>
      <c r="D178" s="16" t="s">
        <v>1211</v>
      </c>
      <c r="E178" s="16" t="s">
        <v>1638</v>
      </c>
      <c r="F178" s="16">
        <v>6.76</v>
      </c>
      <c r="G178" s="16" t="s">
        <v>1639</v>
      </c>
      <c r="H178" s="16" t="s">
        <v>1168</v>
      </c>
      <c r="I178" s="16">
        <v>6.76</v>
      </c>
      <c r="J178" s="16" t="s">
        <v>1233</v>
      </c>
      <c r="K178" s="25">
        <v>44197</v>
      </c>
      <c r="L178" s="25">
        <v>44531</v>
      </c>
      <c r="M178" s="16" t="s">
        <v>1177</v>
      </c>
      <c r="N178" s="26" t="s">
        <v>1177</v>
      </c>
      <c r="O178" s="24"/>
    </row>
    <row r="179" s="5" customFormat="1" ht="21" customHeight="1" spans="1:15">
      <c r="A179" s="15">
        <v>168</v>
      </c>
      <c r="B179" s="16" t="s">
        <v>1618</v>
      </c>
      <c r="C179" s="16" t="s">
        <v>1164</v>
      </c>
      <c r="D179" s="16" t="s">
        <v>1211</v>
      </c>
      <c r="E179" s="16" t="s">
        <v>1640</v>
      </c>
      <c r="F179" s="16">
        <v>4.49</v>
      </c>
      <c r="G179" s="16" t="s">
        <v>1596</v>
      </c>
      <c r="H179" s="16" t="s">
        <v>1168</v>
      </c>
      <c r="I179" s="16">
        <v>4.49</v>
      </c>
      <c r="J179" s="16" t="s">
        <v>1641</v>
      </c>
      <c r="K179" s="25">
        <v>44197</v>
      </c>
      <c r="L179" s="25">
        <v>44531</v>
      </c>
      <c r="M179" s="16" t="s">
        <v>1177</v>
      </c>
      <c r="N179" s="26" t="s">
        <v>1177</v>
      </c>
      <c r="O179" s="24"/>
    </row>
    <row r="180" s="5" customFormat="1" ht="21" customHeight="1" spans="1:15">
      <c r="A180" s="15">
        <v>169</v>
      </c>
      <c r="B180" s="16" t="s">
        <v>1618</v>
      </c>
      <c r="C180" s="16" t="s">
        <v>1164</v>
      </c>
      <c r="D180" s="16" t="s">
        <v>1211</v>
      </c>
      <c r="E180" s="16" t="s">
        <v>1642</v>
      </c>
      <c r="F180" s="16">
        <v>17.26</v>
      </c>
      <c r="G180" s="16" t="s">
        <v>1643</v>
      </c>
      <c r="H180" s="16" t="s">
        <v>1168</v>
      </c>
      <c r="I180" s="16">
        <v>17.26</v>
      </c>
      <c r="J180" s="16" t="s">
        <v>1644</v>
      </c>
      <c r="K180" s="25">
        <v>44197</v>
      </c>
      <c r="L180" s="25">
        <v>44531</v>
      </c>
      <c r="M180" s="16" t="s">
        <v>1177</v>
      </c>
      <c r="N180" s="26" t="s">
        <v>1177</v>
      </c>
      <c r="O180" s="24"/>
    </row>
    <row r="181" s="5" customFormat="1" ht="21" customHeight="1" spans="1:15">
      <c r="A181" s="15">
        <v>170</v>
      </c>
      <c r="B181" s="16" t="s">
        <v>1618</v>
      </c>
      <c r="C181" s="16" t="s">
        <v>1164</v>
      </c>
      <c r="D181" s="16" t="s">
        <v>1211</v>
      </c>
      <c r="E181" s="16" t="s">
        <v>1645</v>
      </c>
      <c r="F181" s="16">
        <v>11.28</v>
      </c>
      <c r="G181" s="16" t="s">
        <v>1646</v>
      </c>
      <c r="H181" s="16" t="s">
        <v>1168</v>
      </c>
      <c r="I181" s="16">
        <v>11.28</v>
      </c>
      <c r="J181" s="16" t="s">
        <v>1442</v>
      </c>
      <c r="K181" s="25">
        <v>44197</v>
      </c>
      <c r="L181" s="25">
        <v>44531</v>
      </c>
      <c r="M181" s="16" t="s">
        <v>1177</v>
      </c>
      <c r="N181" s="26" t="s">
        <v>1177</v>
      </c>
      <c r="O181" s="24"/>
    </row>
    <row r="182" s="5" customFormat="1" ht="21" customHeight="1" spans="1:15">
      <c r="A182" s="15">
        <v>171</v>
      </c>
      <c r="B182" s="16" t="s">
        <v>1618</v>
      </c>
      <c r="C182" s="16" t="s">
        <v>1164</v>
      </c>
      <c r="D182" s="16" t="s">
        <v>1211</v>
      </c>
      <c r="E182" s="16" t="s">
        <v>1647</v>
      </c>
      <c r="F182" s="16">
        <v>5.23</v>
      </c>
      <c r="G182" s="16" t="s">
        <v>1648</v>
      </c>
      <c r="H182" s="16" t="s">
        <v>1168</v>
      </c>
      <c r="I182" s="16">
        <v>5.23</v>
      </c>
      <c r="J182" s="16" t="s">
        <v>1649</v>
      </c>
      <c r="K182" s="25">
        <v>44197</v>
      </c>
      <c r="L182" s="25">
        <v>44531</v>
      </c>
      <c r="M182" s="16" t="s">
        <v>1177</v>
      </c>
      <c r="N182" s="26" t="s">
        <v>1177</v>
      </c>
      <c r="O182" s="24"/>
    </row>
    <row r="183" s="5" customFormat="1" ht="21" customHeight="1" spans="1:15">
      <c r="A183" s="15">
        <v>172</v>
      </c>
      <c r="B183" s="16" t="s">
        <v>1618</v>
      </c>
      <c r="C183" s="16" t="s">
        <v>1164</v>
      </c>
      <c r="D183" s="16" t="s">
        <v>1211</v>
      </c>
      <c r="E183" s="16" t="s">
        <v>1650</v>
      </c>
      <c r="F183" s="16">
        <v>6.69</v>
      </c>
      <c r="G183" s="16" t="s">
        <v>1651</v>
      </c>
      <c r="H183" s="16" t="s">
        <v>1168</v>
      </c>
      <c r="I183" s="16">
        <v>6.69</v>
      </c>
      <c r="J183" s="16" t="s">
        <v>1652</v>
      </c>
      <c r="K183" s="25">
        <v>44197</v>
      </c>
      <c r="L183" s="25">
        <v>44531</v>
      </c>
      <c r="M183" s="16" t="s">
        <v>1177</v>
      </c>
      <c r="N183" s="26" t="s">
        <v>1177</v>
      </c>
      <c r="O183" s="24"/>
    </row>
    <row r="184" s="5" customFormat="1" ht="21" customHeight="1" spans="1:15">
      <c r="A184" s="15">
        <v>173</v>
      </c>
      <c r="B184" s="16" t="s">
        <v>1618</v>
      </c>
      <c r="C184" s="16" t="s">
        <v>1164</v>
      </c>
      <c r="D184" s="16" t="s">
        <v>1211</v>
      </c>
      <c r="E184" s="16" t="s">
        <v>1653</v>
      </c>
      <c r="F184" s="16">
        <v>9.88</v>
      </c>
      <c r="G184" s="16" t="s">
        <v>1654</v>
      </c>
      <c r="H184" s="16" t="s">
        <v>1168</v>
      </c>
      <c r="I184" s="16">
        <v>9.88</v>
      </c>
      <c r="J184" s="16" t="s">
        <v>1655</v>
      </c>
      <c r="K184" s="25">
        <v>44197</v>
      </c>
      <c r="L184" s="25">
        <v>44531</v>
      </c>
      <c r="M184" s="16" t="s">
        <v>1177</v>
      </c>
      <c r="N184" s="26" t="s">
        <v>1177</v>
      </c>
      <c r="O184" s="24"/>
    </row>
    <row r="185" s="5" customFormat="1" ht="21" customHeight="1" spans="1:15">
      <c r="A185" s="15">
        <v>174</v>
      </c>
      <c r="B185" s="16" t="s">
        <v>1618</v>
      </c>
      <c r="C185" s="16" t="s">
        <v>1164</v>
      </c>
      <c r="D185" s="16" t="s">
        <v>1211</v>
      </c>
      <c r="E185" s="16" t="s">
        <v>1656</v>
      </c>
      <c r="F185" s="16">
        <v>4.35</v>
      </c>
      <c r="G185" s="16" t="s">
        <v>1657</v>
      </c>
      <c r="H185" s="16" t="s">
        <v>1168</v>
      </c>
      <c r="I185" s="16">
        <v>4.35</v>
      </c>
      <c r="J185" s="16" t="s">
        <v>1395</v>
      </c>
      <c r="K185" s="25">
        <v>44197</v>
      </c>
      <c r="L185" s="25">
        <v>44531</v>
      </c>
      <c r="M185" s="16" t="s">
        <v>1177</v>
      </c>
      <c r="N185" s="26" t="s">
        <v>1177</v>
      </c>
      <c r="O185" s="24"/>
    </row>
    <row r="186" s="5" customFormat="1" ht="21" customHeight="1" spans="1:15">
      <c r="A186" s="15">
        <v>175</v>
      </c>
      <c r="B186" s="28" t="s">
        <v>1618</v>
      </c>
      <c r="C186" s="16" t="s">
        <v>1164</v>
      </c>
      <c r="D186" s="16" t="s">
        <v>1211</v>
      </c>
      <c r="E186" s="28" t="s">
        <v>1658</v>
      </c>
      <c r="F186" s="28">
        <v>13.8</v>
      </c>
      <c r="G186" s="16" t="s">
        <v>1659</v>
      </c>
      <c r="H186" s="16" t="s">
        <v>1168</v>
      </c>
      <c r="I186" s="28">
        <v>13.8</v>
      </c>
      <c r="J186" s="16" t="s">
        <v>1660</v>
      </c>
      <c r="K186" s="25">
        <v>44197</v>
      </c>
      <c r="L186" s="25">
        <v>44531</v>
      </c>
      <c r="M186" s="16" t="s">
        <v>1177</v>
      </c>
      <c r="N186" s="29" t="s">
        <v>1177</v>
      </c>
      <c r="O186" s="24"/>
    </row>
    <row r="187" s="5" customFormat="1" ht="21" customHeight="1" spans="1:15">
      <c r="A187" s="15">
        <v>176</v>
      </c>
      <c r="B187" s="16" t="s">
        <v>1661</v>
      </c>
      <c r="C187" s="16" t="s">
        <v>1164</v>
      </c>
      <c r="D187" s="16" t="s">
        <v>1211</v>
      </c>
      <c r="E187" s="16" t="s">
        <v>1662</v>
      </c>
      <c r="F187" s="16">
        <v>9.23</v>
      </c>
      <c r="G187" s="16" t="s">
        <v>1663</v>
      </c>
      <c r="H187" s="16" t="s">
        <v>1168</v>
      </c>
      <c r="I187" s="16">
        <v>9.23</v>
      </c>
      <c r="J187" s="16" t="s">
        <v>1214</v>
      </c>
      <c r="K187" s="25">
        <v>44197</v>
      </c>
      <c r="L187" s="25">
        <v>44531</v>
      </c>
      <c r="M187" s="16" t="s">
        <v>1177</v>
      </c>
      <c r="N187" s="26" t="s">
        <v>1177</v>
      </c>
      <c r="O187" s="24"/>
    </row>
    <row r="188" s="5" customFormat="1" ht="21" customHeight="1" spans="1:15">
      <c r="A188" s="15">
        <v>177</v>
      </c>
      <c r="B188" s="16" t="s">
        <v>1661</v>
      </c>
      <c r="C188" s="16" t="s">
        <v>1164</v>
      </c>
      <c r="D188" s="16" t="s">
        <v>1211</v>
      </c>
      <c r="E188" s="16" t="s">
        <v>1664</v>
      </c>
      <c r="F188" s="16">
        <v>6.94</v>
      </c>
      <c r="G188" s="16" t="s">
        <v>1665</v>
      </c>
      <c r="H188" s="16" t="s">
        <v>1168</v>
      </c>
      <c r="I188" s="16">
        <v>6.94</v>
      </c>
      <c r="J188" s="16" t="s">
        <v>1584</v>
      </c>
      <c r="K188" s="25">
        <v>44197</v>
      </c>
      <c r="L188" s="25">
        <v>44531</v>
      </c>
      <c r="M188" s="16" t="s">
        <v>1177</v>
      </c>
      <c r="N188" s="26" t="s">
        <v>1177</v>
      </c>
      <c r="O188" s="24"/>
    </row>
    <row r="189" s="5" customFormat="1" ht="21" customHeight="1" spans="1:15">
      <c r="A189" s="15">
        <v>178</v>
      </c>
      <c r="B189" s="16" t="s">
        <v>1661</v>
      </c>
      <c r="C189" s="16" t="s">
        <v>1164</v>
      </c>
      <c r="D189" s="16" t="s">
        <v>1211</v>
      </c>
      <c r="E189" s="16" t="s">
        <v>1666</v>
      </c>
      <c r="F189" s="16">
        <v>19.93</v>
      </c>
      <c r="G189" s="16" t="s">
        <v>1667</v>
      </c>
      <c r="H189" s="16" t="s">
        <v>1168</v>
      </c>
      <c r="I189" s="16">
        <v>19.93</v>
      </c>
      <c r="J189" s="16" t="s">
        <v>1668</v>
      </c>
      <c r="K189" s="25">
        <v>44197</v>
      </c>
      <c r="L189" s="25">
        <v>44531</v>
      </c>
      <c r="M189" s="16" t="s">
        <v>1177</v>
      </c>
      <c r="N189" s="26" t="s">
        <v>1177</v>
      </c>
      <c r="O189" s="24"/>
    </row>
    <row r="190" s="5" customFormat="1" ht="21" customHeight="1" spans="1:15">
      <c r="A190" s="15">
        <v>179</v>
      </c>
      <c r="B190" s="16" t="s">
        <v>1661</v>
      </c>
      <c r="C190" s="16" t="s">
        <v>1164</v>
      </c>
      <c r="D190" s="16" t="s">
        <v>1211</v>
      </c>
      <c r="E190" s="16" t="s">
        <v>1669</v>
      </c>
      <c r="F190" s="16">
        <v>11.21</v>
      </c>
      <c r="G190" s="16" t="s">
        <v>1670</v>
      </c>
      <c r="H190" s="16" t="s">
        <v>1168</v>
      </c>
      <c r="I190" s="16">
        <v>11.21</v>
      </c>
      <c r="J190" s="16" t="s">
        <v>1671</v>
      </c>
      <c r="K190" s="25">
        <v>44197</v>
      </c>
      <c r="L190" s="25">
        <v>44531</v>
      </c>
      <c r="M190" s="16" t="s">
        <v>1177</v>
      </c>
      <c r="N190" s="26" t="s">
        <v>1177</v>
      </c>
      <c r="O190" s="24"/>
    </row>
    <row r="191" s="5" customFormat="1" ht="21" customHeight="1" spans="1:15">
      <c r="A191" s="15">
        <v>180</v>
      </c>
      <c r="B191" s="16" t="s">
        <v>1661</v>
      </c>
      <c r="C191" s="16" t="s">
        <v>1164</v>
      </c>
      <c r="D191" s="16" t="s">
        <v>1211</v>
      </c>
      <c r="E191" s="16" t="s">
        <v>1672</v>
      </c>
      <c r="F191" s="16">
        <v>18.05</v>
      </c>
      <c r="G191" s="16" t="s">
        <v>1673</v>
      </c>
      <c r="H191" s="16" t="s">
        <v>1168</v>
      </c>
      <c r="I191" s="16">
        <v>18.05</v>
      </c>
      <c r="J191" s="16" t="s">
        <v>1674</v>
      </c>
      <c r="K191" s="25">
        <v>44197</v>
      </c>
      <c r="L191" s="25">
        <v>44531</v>
      </c>
      <c r="M191" s="16" t="s">
        <v>1177</v>
      </c>
      <c r="N191" s="26" t="s">
        <v>1177</v>
      </c>
      <c r="O191" s="24"/>
    </row>
    <row r="192" s="5" customFormat="1" ht="21" customHeight="1" spans="1:15">
      <c r="A192" s="15">
        <v>181</v>
      </c>
      <c r="B192" s="16" t="s">
        <v>1661</v>
      </c>
      <c r="C192" s="16" t="s">
        <v>1164</v>
      </c>
      <c r="D192" s="16" t="s">
        <v>1211</v>
      </c>
      <c r="E192" s="16" t="s">
        <v>1675</v>
      </c>
      <c r="F192" s="16">
        <v>9.52</v>
      </c>
      <c r="G192" s="16" t="s">
        <v>1676</v>
      </c>
      <c r="H192" s="16" t="s">
        <v>1168</v>
      </c>
      <c r="I192" s="16">
        <v>9.52</v>
      </c>
      <c r="J192" s="16" t="s">
        <v>1677</v>
      </c>
      <c r="K192" s="25">
        <v>44197</v>
      </c>
      <c r="L192" s="25">
        <v>44531</v>
      </c>
      <c r="M192" s="16" t="s">
        <v>1177</v>
      </c>
      <c r="N192" s="26" t="s">
        <v>1177</v>
      </c>
      <c r="O192" s="24"/>
    </row>
    <row r="193" s="5" customFormat="1" ht="21" customHeight="1" spans="1:15">
      <c r="A193" s="15">
        <v>182</v>
      </c>
      <c r="B193" s="16" t="s">
        <v>1661</v>
      </c>
      <c r="C193" s="16" t="s">
        <v>1164</v>
      </c>
      <c r="D193" s="16" t="s">
        <v>1211</v>
      </c>
      <c r="E193" s="16" t="s">
        <v>1678</v>
      </c>
      <c r="F193" s="16">
        <v>17.53</v>
      </c>
      <c r="G193" s="16" t="s">
        <v>1420</v>
      </c>
      <c r="H193" s="16" t="s">
        <v>1168</v>
      </c>
      <c r="I193" s="16">
        <v>17.53</v>
      </c>
      <c r="J193" s="16" t="s">
        <v>1679</v>
      </c>
      <c r="K193" s="25">
        <v>44197</v>
      </c>
      <c r="L193" s="25">
        <v>44531</v>
      </c>
      <c r="M193" s="16" t="s">
        <v>1177</v>
      </c>
      <c r="N193" s="26" t="s">
        <v>1177</v>
      </c>
      <c r="O193" s="24"/>
    </row>
    <row r="194" s="5" customFormat="1" ht="21" customHeight="1" spans="1:15">
      <c r="A194" s="15">
        <v>183</v>
      </c>
      <c r="B194" s="16" t="s">
        <v>1661</v>
      </c>
      <c r="C194" s="16" t="s">
        <v>1164</v>
      </c>
      <c r="D194" s="16" t="s">
        <v>1211</v>
      </c>
      <c r="E194" s="16" t="s">
        <v>1680</v>
      </c>
      <c r="F194" s="16">
        <v>56.19</v>
      </c>
      <c r="G194" s="16" t="s">
        <v>1681</v>
      </c>
      <c r="H194" s="16" t="s">
        <v>1168</v>
      </c>
      <c r="I194" s="16">
        <v>56.19</v>
      </c>
      <c r="J194" s="16" t="s">
        <v>1682</v>
      </c>
      <c r="K194" s="25">
        <v>44197</v>
      </c>
      <c r="L194" s="25">
        <v>44531</v>
      </c>
      <c r="M194" s="16" t="s">
        <v>1177</v>
      </c>
      <c r="N194" s="26" t="s">
        <v>1177</v>
      </c>
      <c r="O194" s="24"/>
    </row>
    <row r="195" s="5" customFormat="1" ht="21" customHeight="1" spans="1:15">
      <c r="A195" s="15">
        <v>184</v>
      </c>
      <c r="B195" s="16" t="s">
        <v>1683</v>
      </c>
      <c r="C195" s="16" t="s">
        <v>1164</v>
      </c>
      <c r="D195" s="16" t="s">
        <v>1211</v>
      </c>
      <c r="E195" s="16" t="s">
        <v>1684</v>
      </c>
      <c r="F195" s="16">
        <v>8.75</v>
      </c>
      <c r="G195" s="16" t="s">
        <v>1685</v>
      </c>
      <c r="H195" s="16" t="s">
        <v>1168</v>
      </c>
      <c r="I195" s="16">
        <v>8.75</v>
      </c>
      <c r="J195" s="16" t="s">
        <v>1686</v>
      </c>
      <c r="K195" s="25">
        <v>44197</v>
      </c>
      <c r="L195" s="25">
        <v>44531</v>
      </c>
      <c r="M195" s="16" t="s">
        <v>1177</v>
      </c>
      <c r="N195" s="26" t="s">
        <v>1177</v>
      </c>
      <c r="O195" s="24"/>
    </row>
    <row r="196" s="5" customFormat="1" ht="21" customHeight="1" spans="1:15">
      <c r="A196" s="15">
        <v>185</v>
      </c>
      <c r="B196" s="16" t="s">
        <v>1683</v>
      </c>
      <c r="C196" s="16" t="s">
        <v>1164</v>
      </c>
      <c r="D196" s="16" t="s">
        <v>1211</v>
      </c>
      <c r="E196" s="16" t="s">
        <v>1687</v>
      </c>
      <c r="F196" s="16">
        <v>106.85</v>
      </c>
      <c r="G196" s="16" t="s">
        <v>1688</v>
      </c>
      <c r="H196" s="16" t="s">
        <v>1168</v>
      </c>
      <c r="I196" s="16">
        <v>106.85</v>
      </c>
      <c r="J196" s="16" t="s">
        <v>1689</v>
      </c>
      <c r="K196" s="25">
        <v>44197</v>
      </c>
      <c r="L196" s="25">
        <v>44531</v>
      </c>
      <c r="M196" s="16" t="s">
        <v>1177</v>
      </c>
      <c r="N196" s="26" t="s">
        <v>1177</v>
      </c>
      <c r="O196" s="24"/>
    </row>
    <row r="197" s="5" customFormat="1" ht="21" customHeight="1" spans="1:15">
      <c r="A197" s="15">
        <v>186</v>
      </c>
      <c r="B197" s="16" t="s">
        <v>1690</v>
      </c>
      <c r="C197" s="16" t="s">
        <v>1164</v>
      </c>
      <c r="D197" s="16" t="s">
        <v>1211</v>
      </c>
      <c r="E197" s="16" t="s">
        <v>1691</v>
      </c>
      <c r="F197" s="16">
        <v>11.53</v>
      </c>
      <c r="G197" s="16" t="s">
        <v>1692</v>
      </c>
      <c r="H197" s="16" t="s">
        <v>1168</v>
      </c>
      <c r="I197" s="16">
        <v>11.53</v>
      </c>
      <c r="J197" s="16" t="s">
        <v>1693</v>
      </c>
      <c r="K197" s="25">
        <v>44197</v>
      </c>
      <c r="L197" s="25">
        <v>44531</v>
      </c>
      <c r="M197" s="16" t="s">
        <v>1177</v>
      </c>
      <c r="N197" s="26" t="s">
        <v>1177</v>
      </c>
      <c r="O197" s="24"/>
    </row>
    <row r="198" s="5" customFormat="1" ht="21" customHeight="1" spans="1:15">
      <c r="A198" s="15">
        <v>187</v>
      </c>
      <c r="B198" s="16" t="s">
        <v>1690</v>
      </c>
      <c r="C198" s="16" t="s">
        <v>1164</v>
      </c>
      <c r="D198" s="16" t="s">
        <v>1211</v>
      </c>
      <c r="E198" s="16" t="s">
        <v>1694</v>
      </c>
      <c r="F198" s="16">
        <v>7.66</v>
      </c>
      <c r="G198" s="16" t="s">
        <v>1695</v>
      </c>
      <c r="H198" s="16" t="s">
        <v>1168</v>
      </c>
      <c r="I198" s="16">
        <v>7.66</v>
      </c>
      <c r="J198" s="16" t="s">
        <v>1274</v>
      </c>
      <c r="K198" s="25">
        <v>44197</v>
      </c>
      <c r="L198" s="25">
        <v>44531</v>
      </c>
      <c r="M198" s="16" t="s">
        <v>1177</v>
      </c>
      <c r="N198" s="26" t="s">
        <v>1177</v>
      </c>
      <c r="O198" s="24"/>
    </row>
    <row r="199" s="5" customFormat="1" ht="21" customHeight="1" spans="1:15">
      <c r="A199" s="15">
        <v>188</v>
      </c>
      <c r="B199" s="16" t="s">
        <v>1690</v>
      </c>
      <c r="C199" s="16" t="s">
        <v>1164</v>
      </c>
      <c r="D199" s="16" t="s">
        <v>1211</v>
      </c>
      <c r="E199" s="16" t="s">
        <v>1696</v>
      </c>
      <c r="F199" s="16">
        <v>5.53</v>
      </c>
      <c r="G199" s="16" t="s">
        <v>1463</v>
      </c>
      <c r="H199" s="16" t="s">
        <v>1168</v>
      </c>
      <c r="I199" s="16">
        <v>5.53</v>
      </c>
      <c r="J199" s="16" t="s">
        <v>1602</v>
      </c>
      <c r="K199" s="25">
        <v>44197</v>
      </c>
      <c r="L199" s="25">
        <v>44531</v>
      </c>
      <c r="M199" s="16" t="s">
        <v>1177</v>
      </c>
      <c r="N199" s="26" t="s">
        <v>1177</v>
      </c>
      <c r="O199" s="24"/>
    </row>
    <row r="200" s="5" customFormat="1" ht="21" customHeight="1" spans="1:15">
      <c r="A200" s="15">
        <v>189</v>
      </c>
      <c r="B200" s="16" t="s">
        <v>1697</v>
      </c>
      <c r="C200" s="16" t="s">
        <v>1164</v>
      </c>
      <c r="D200" s="16" t="s">
        <v>1211</v>
      </c>
      <c r="E200" s="16" t="s">
        <v>1698</v>
      </c>
      <c r="F200" s="16">
        <v>30.06</v>
      </c>
      <c r="G200" s="16" t="s">
        <v>1699</v>
      </c>
      <c r="H200" s="16" t="s">
        <v>1168</v>
      </c>
      <c r="I200" s="16">
        <v>30.06</v>
      </c>
      <c r="J200" s="16" t="s">
        <v>1700</v>
      </c>
      <c r="K200" s="25">
        <v>44197</v>
      </c>
      <c r="L200" s="25">
        <v>44531</v>
      </c>
      <c r="M200" s="16" t="s">
        <v>1177</v>
      </c>
      <c r="N200" s="26" t="s">
        <v>1177</v>
      </c>
      <c r="O200" s="24"/>
    </row>
    <row r="201" s="5" customFormat="1" ht="21" customHeight="1" spans="1:15">
      <c r="A201" s="15">
        <v>190</v>
      </c>
      <c r="B201" s="16" t="s">
        <v>1697</v>
      </c>
      <c r="C201" s="16" t="s">
        <v>1164</v>
      </c>
      <c r="D201" s="16" t="s">
        <v>1211</v>
      </c>
      <c r="E201" s="16" t="s">
        <v>1701</v>
      </c>
      <c r="F201" s="16">
        <v>6.73</v>
      </c>
      <c r="G201" s="16" t="s">
        <v>1702</v>
      </c>
      <c r="H201" s="16" t="s">
        <v>1168</v>
      </c>
      <c r="I201" s="16">
        <v>6.73</v>
      </c>
      <c r="J201" s="16" t="s">
        <v>1703</v>
      </c>
      <c r="K201" s="25">
        <v>44197</v>
      </c>
      <c r="L201" s="25">
        <v>44531</v>
      </c>
      <c r="M201" s="16" t="s">
        <v>1177</v>
      </c>
      <c r="N201" s="26" t="s">
        <v>1177</v>
      </c>
      <c r="O201" s="24"/>
    </row>
    <row r="202" s="5" customFormat="1" ht="21" customHeight="1" spans="1:15">
      <c r="A202" s="15">
        <v>191</v>
      </c>
      <c r="B202" s="16" t="s">
        <v>1697</v>
      </c>
      <c r="C202" s="16" t="s">
        <v>1164</v>
      </c>
      <c r="D202" s="16" t="s">
        <v>1211</v>
      </c>
      <c r="E202" s="16" t="s">
        <v>1704</v>
      </c>
      <c r="F202" s="16">
        <v>6.43</v>
      </c>
      <c r="G202" s="16" t="s">
        <v>1705</v>
      </c>
      <c r="H202" s="16" t="s">
        <v>1168</v>
      </c>
      <c r="I202" s="16">
        <v>6.43</v>
      </c>
      <c r="J202" s="16" t="s">
        <v>1395</v>
      </c>
      <c r="K202" s="25">
        <v>44197</v>
      </c>
      <c r="L202" s="25">
        <v>44531</v>
      </c>
      <c r="M202" s="16" t="s">
        <v>1177</v>
      </c>
      <c r="N202" s="26" t="s">
        <v>1177</v>
      </c>
      <c r="O202" s="24"/>
    </row>
    <row r="203" s="5" customFormat="1" ht="21" customHeight="1" spans="1:15">
      <c r="A203" s="15">
        <v>192</v>
      </c>
      <c r="B203" s="16" t="s">
        <v>1697</v>
      </c>
      <c r="C203" s="16" t="s">
        <v>1164</v>
      </c>
      <c r="D203" s="16" t="s">
        <v>1211</v>
      </c>
      <c r="E203" s="16" t="s">
        <v>1706</v>
      </c>
      <c r="F203" s="16">
        <v>147.59</v>
      </c>
      <c r="G203" s="16" t="s">
        <v>1707</v>
      </c>
      <c r="H203" s="16" t="s">
        <v>1168</v>
      </c>
      <c r="I203" s="16">
        <v>147.59</v>
      </c>
      <c r="J203" s="16" t="s">
        <v>1708</v>
      </c>
      <c r="K203" s="25">
        <v>44197</v>
      </c>
      <c r="L203" s="25">
        <v>44531</v>
      </c>
      <c r="M203" s="16" t="s">
        <v>1177</v>
      </c>
      <c r="N203" s="26" t="s">
        <v>1177</v>
      </c>
      <c r="O203" s="24"/>
    </row>
    <row r="204" s="5" customFormat="1" ht="21" customHeight="1" spans="1:15">
      <c r="A204" s="15">
        <v>193</v>
      </c>
      <c r="B204" s="16" t="s">
        <v>1697</v>
      </c>
      <c r="C204" s="16" t="s">
        <v>1164</v>
      </c>
      <c r="D204" s="16" t="s">
        <v>1211</v>
      </c>
      <c r="E204" s="16" t="s">
        <v>1709</v>
      </c>
      <c r="F204" s="16">
        <v>34.57</v>
      </c>
      <c r="G204" s="16" t="s">
        <v>1710</v>
      </c>
      <c r="H204" s="16" t="s">
        <v>1168</v>
      </c>
      <c r="I204" s="16">
        <v>34.57</v>
      </c>
      <c r="J204" s="16" t="s">
        <v>1711</v>
      </c>
      <c r="K204" s="25">
        <v>44197</v>
      </c>
      <c r="L204" s="25">
        <v>44531</v>
      </c>
      <c r="M204" s="16" t="s">
        <v>1177</v>
      </c>
      <c r="N204" s="26" t="s">
        <v>1177</v>
      </c>
      <c r="O204" s="24"/>
    </row>
    <row r="205" s="5" customFormat="1" ht="21" customHeight="1" spans="1:15">
      <c r="A205" s="15">
        <v>194</v>
      </c>
      <c r="B205" s="16" t="s">
        <v>1697</v>
      </c>
      <c r="C205" s="16" t="s">
        <v>1164</v>
      </c>
      <c r="D205" s="16" t="s">
        <v>1211</v>
      </c>
      <c r="E205" s="16" t="s">
        <v>1712</v>
      </c>
      <c r="F205" s="16">
        <v>10.42</v>
      </c>
      <c r="G205" s="16" t="s">
        <v>1713</v>
      </c>
      <c r="H205" s="16" t="s">
        <v>1168</v>
      </c>
      <c r="I205" s="16">
        <v>10.42</v>
      </c>
      <c r="J205" s="16" t="s">
        <v>1714</v>
      </c>
      <c r="K205" s="25">
        <v>44197</v>
      </c>
      <c r="L205" s="25">
        <v>44531</v>
      </c>
      <c r="M205" s="16" t="s">
        <v>1177</v>
      </c>
      <c r="N205" s="26" t="s">
        <v>1177</v>
      </c>
      <c r="O205" s="24"/>
    </row>
    <row r="206" s="5" customFormat="1" ht="21" customHeight="1" spans="1:15">
      <c r="A206" s="15">
        <v>195</v>
      </c>
      <c r="B206" s="16" t="s">
        <v>1715</v>
      </c>
      <c r="C206" s="16" t="s">
        <v>1164</v>
      </c>
      <c r="D206" s="16" t="s">
        <v>1211</v>
      </c>
      <c r="E206" s="16" t="s">
        <v>1716</v>
      </c>
      <c r="F206" s="16">
        <v>3.22</v>
      </c>
      <c r="G206" s="16" t="s">
        <v>1717</v>
      </c>
      <c r="H206" s="16" t="s">
        <v>1168</v>
      </c>
      <c r="I206" s="16">
        <v>3.22</v>
      </c>
      <c r="J206" s="16" t="s">
        <v>1718</v>
      </c>
      <c r="K206" s="25">
        <v>44197</v>
      </c>
      <c r="L206" s="25">
        <v>44531</v>
      </c>
      <c r="M206" s="16" t="s">
        <v>1177</v>
      </c>
      <c r="N206" s="26" t="s">
        <v>1177</v>
      </c>
      <c r="O206" s="24"/>
    </row>
    <row r="207" s="5" customFormat="1" ht="21" customHeight="1" spans="1:15">
      <c r="A207" s="15">
        <v>196</v>
      </c>
      <c r="B207" s="16" t="s">
        <v>1715</v>
      </c>
      <c r="C207" s="16" t="s">
        <v>1164</v>
      </c>
      <c r="D207" s="16" t="s">
        <v>1211</v>
      </c>
      <c r="E207" s="16" t="s">
        <v>1719</v>
      </c>
      <c r="F207" s="16">
        <v>5.63</v>
      </c>
      <c r="G207" s="16" t="s">
        <v>1720</v>
      </c>
      <c r="H207" s="16" t="s">
        <v>1168</v>
      </c>
      <c r="I207" s="16">
        <v>5.63</v>
      </c>
      <c r="J207" s="16" t="s">
        <v>1507</v>
      </c>
      <c r="K207" s="25">
        <v>44197</v>
      </c>
      <c r="L207" s="25">
        <v>44531</v>
      </c>
      <c r="M207" s="16" t="s">
        <v>1177</v>
      </c>
      <c r="N207" s="26" t="s">
        <v>1177</v>
      </c>
      <c r="O207" s="24"/>
    </row>
    <row r="208" s="5" customFormat="1" ht="21" customHeight="1" spans="1:15">
      <c r="A208" s="15">
        <v>197</v>
      </c>
      <c r="B208" s="16" t="s">
        <v>1715</v>
      </c>
      <c r="C208" s="16" t="s">
        <v>1164</v>
      </c>
      <c r="D208" s="16" t="s">
        <v>1211</v>
      </c>
      <c r="E208" s="16" t="s">
        <v>1721</v>
      </c>
      <c r="F208" s="16">
        <v>10.4</v>
      </c>
      <c r="G208" s="16" t="s">
        <v>1722</v>
      </c>
      <c r="H208" s="16" t="s">
        <v>1168</v>
      </c>
      <c r="I208" s="16">
        <v>10.4</v>
      </c>
      <c r="J208" s="16" t="s">
        <v>1474</v>
      </c>
      <c r="K208" s="25">
        <v>44197</v>
      </c>
      <c r="L208" s="25">
        <v>44531</v>
      </c>
      <c r="M208" s="16" t="s">
        <v>1177</v>
      </c>
      <c r="N208" s="26" t="s">
        <v>1177</v>
      </c>
      <c r="O208" s="24"/>
    </row>
    <row r="209" s="5" customFormat="1" ht="21" customHeight="1" spans="1:15">
      <c r="A209" s="15">
        <v>198</v>
      </c>
      <c r="B209" s="16" t="s">
        <v>1715</v>
      </c>
      <c r="C209" s="16" t="s">
        <v>1164</v>
      </c>
      <c r="D209" s="16" t="s">
        <v>1211</v>
      </c>
      <c r="E209" s="16" t="s">
        <v>1723</v>
      </c>
      <c r="F209" s="16">
        <v>9.66</v>
      </c>
      <c r="G209" s="16" t="s">
        <v>1724</v>
      </c>
      <c r="H209" s="16" t="s">
        <v>1168</v>
      </c>
      <c r="I209" s="16">
        <v>9.66</v>
      </c>
      <c r="J209" s="16" t="s">
        <v>1340</v>
      </c>
      <c r="K209" s="25">
        <v>44197</v>
      </c>
      <c r="L209" s="25">
        <v>44531</v>
      </c>
      <c r="M209" s="16" t="s">
        <v>1177</v>
      </c>
      <c r="N209" s="26" t="s">
        <v>1177</v>
      </c>
      <c r="O209" s="24"/>
    </row>
    <row r="210" s="5" customFormat="1" ht="21" customHeight="1" spans="1:15">
      <c r="A210" s="15">
        <v>199</v>
      </c>
      <c r="B210" s="16" t="s">
        <v>1715</v>
      </c>
      <c r="C210" s="16" t="s">
        <v>1164</v>
      </c>
      <c r="D210" s="16" t="s">
        <v>1211</v>
      </c>
      <c r="E210" s="16" t="s">
        <v>1725</v>
      </c>
      <c r="F210" s="16">
        <v>7.9</v>
      </c>
      <c r="G210" s="16" t="s">
        <v>1726</v>
      </c>
      <c r="H210" s="16" t="s">
        <v>1168</v>
      </c>
      <c r="I210" s="16">
        <v>7.9</v>
      </c>
      <c r="J210" s="16" t="s">
        <v>1727</v>
      </c>
      <c r="K210" s="25">
        <v>44197</v>
      </c>
      <c r="L210" s="25">
        <v>44531</v>
      </c>
      <c r="M210" s="16" t="s">
        <v>1177</v>
      </c>
      <c r="N210" s="26" t="s">
        <v>1177</v>
      </c>
      <c r="O210" s="24"/>
    </row>
    <row r="211" s="5" customFormat="1" ht="21" customHeight="1" spans="1:15">
      <c r="A211" s="15">
        <v>200</v>
      </c>
      <c r="B211" s="16" t="s">
        <v>1715</v>
      </c>
      <c r="C211" s="16" t="s">
        <v>1164</v>
      </c>
      <c r="D211" s="16" t="s">
        <v>1211</v>
      </c>
      <c r="E211" s="16" t="s">
        <v>1728</v>
      </c>
      <c r="F211" s="16">
        <v>2.55</v>
      </c>
      <c r="G211" s="16" t="s">
        <v>1504</v>
      </c>
      <c r="H211" s="16" t="s">
        <v>1168</v>
      </c>
      <c r="I211" s="16">
        <v>2.55</v>
      </c>
      <c r="J211" s="16" t="s">
        <v>1407</v>
      </c>
      <c r="K211" s="25">
        <v>44197</v>
      </c>
      <c r="L211" s="25">
        <v>44531</v>
      </c>
      <c r="M211" s="16" t="s">
        <v>1177</v>
      </c>
      <c r="N211" s="26" t="s">
        <v>1177</v>
      </c>
      <c r="O211" s="24"/>
    </row>
    <row r="212" s="5" customFormat="1" ht="21" customHeight="1" spans="1:15">
      <c r="A212" s="15">
        <v>201</v>
      </c>
      <c r="B212" s="16" t="s">
        <v>1715</v>
      </c>
      <c r="C212" s="16" t="s">
        <v>1164</v>
      </c>
      <c r="D212" s="16" t="s">
        <v>1211</v>
      </c>
      <c r="E212" s="16" t="s">
        <v>1729</v>
      </c>
      <c r="F212" s="16">
        <v>47.26</v>
      </c>
      <c r="G212" s="16" t="s">
        <v>1730</v>
      </c>
      <c r="H212" s="16" t="s">
        <v>1168</v>
      </c>
      <c r="I212" s="16">
        <v>47.26</v>
      </c>
      <c r="J212" s="16" t="s">
        <v>1731</v>
      </c>
      <c r="K212" s="25">
        <v>44197</v>
      </c>
      <c r="L212" s="25">
        <v>44531</v>
      </c>
      <c r="M212" s="16" t="s">
        <v>1177</v>
      </c>
      <c r="N212" s="26" t="s">
        <v>1177</v>
      </c>
      <c r="O212" s="24"/>
    </row>
    <row r="213" s="5" customFormat="1" ht="21" customHeight="1" spans="1:15">
      <c r="A213" s="15">
        <v>202</v>
      </c>
      <c r="B213" s="16" t="s">
        <v>1715</v>
      </c>
      <c r="C213" s="16" t="s">
        <v>1164</v>
      </c>
      <c r="D213" s="16" t="s">
        <v>1211</v>
      </c>
      <c r="E213" s="16" t="s">
        <v>1732</v>
      </c>
      <c r="F213" s="16">
        <v>33.46</v>
      </c>
      <c r="G213" s="16" t="s">
        <v>1733</v>
      </c>
      <c r="H213" s="16" t="s">
        <v>1168</v>
      </c>
      <c r="I213" s="16">
        <v>33.46</v>
      </c>
      <c r="J213" s="16" t="s">
        <v>1734</v>
      </c>
      <c r="K213" s="25">
        <v>44197</v>
      </c>
      <c r="L213" s="25">
        <v>44531</v>
      </c>
      <c r="M213" s="16" t="s">
        <v>1177</v>
      </c>
      <c r="N213" s="26" t="s">
        <v>1177</v>
      </c>
      <c r="O213" s="24"/>
    </row>
    <row r="214" s="5" customFormat="1" ht="21" customHeight="1" spans="1:15">
      <c r="A214" s="15">
        <v>203</v>
      </c>
      <c r="B214" s="16" t="s">
        <v>1715</v>
      </c>
      <c r="C214" s="16" t="s">
        <v>1164</v>
      </c>
      <c r="D214" s="16" t="s">
        <v>1211</v>
      </c>
      <c r="E214" s="16" t="s">
        <v>1735</v>
      </c>
      <c r="F214" s="16">
        <v>55.68</v>
      </c>
      <c r="G214" s="16" t="s">
        <v>1736</v>
      </c>
      <c r="H214" s="16" t="s">
        <v>1168</v>
      </c>
      <c r="I214" s="16">
        <v>55.68</v>
      </c>
      <c r="J214" s="16" t="s">
        <v>1737</v>
      </c>
      <c r="K214" s="25">
        <v>44197</v>
      </c>
      <c r="L214" s="25">
        <v>44531</v>
      </c>
      <c r="M214" s="16" t="s">
        <v>1177</v>
      </c>
      <c r="N214" s="26" t="s">
        <v>1177</v>
      </c>
      <c r="O214" s="24"/>
    </row>
    <row r="215" s="5" customFormat="1" ht="21" customHeight="1" spans="1:15">
      <c r="A215" s="15">
        <v>204</v>
      </c>
      <c r="B215" s="16" t="s">
        <v>1715</v>
      </c>
      <c r="C215" s="16" t="s">
        <v>1164</v>
      </c>
      <c r="D215" s="16" t="s">
        <v>1211</v>
      </c>
      <c r="E215" s="16" t="s">
        <v>1738</v>
      </c>
      <c r="F215" s="16">
        <v>21.1</v>
      </c>
      <c r="G215" s="16" t="s">
        <v>1739</v>
      </c>
      <c r="H215" s="16" t="s">
        <v>1168</v>
      </c>
      <c r="I215" s="16">
        <v>21.1</v>
      </c>
      <c r="J215" s="16" t="s">
        <v>1740</v>
      </c>
      <c r="K215" s="25">
        <v>44197</v>
      </c>
      <c r="L215" s="25">
        <v>44531</v>
      </c>
      <c r="M215" s="16" t="s">
        <v>1177</v>
      </c>
      <c r="N215" s="26" t="s">
        <v>1177</v>
      </c>
      <c r="O215" s="24"/>
    </row>
    <row r="216" s="5" customFormat="1" ht="21" customHeight="1" spans="1:15">
      <c r="A216" s="15">
        <v>205</v>
      </c>
      <c r="B216" s="16" t="s">
        <v>1741</v>
      </c>
      <c r="C216" s="16" t="s">
        <v>1164</v>
      </c>
      <c r="D216" s="16" t="s">
        <v>1211</v>
      </c>
      <c r="E216" s="16" t="s">
        <v>1742</v>
      </c>
      <c r="F216" s="16">
        <v>41.95</v>
      </c>
      <c r="G216" s="16" t="s">
        <v>1743</v>
      </c>
      <c r="H216" s="16" t="s">
        <v>1168</v>
      </c>
      <c r="I216" s="16">
        <v>41.95</v>
      </c>
      <c r="J216" s="16" t="s">
        <v>1744</v>
      </c>
      <c r="K216" s="25">
        <v>44197</v>
      </c>
      <c r="L216" s="25">
        <v>44531</v>
      </c>
      <c r="M216" s="16" t="s">
        <v>1177</v>
      </c>
      <c r="N216" s="26" t="s">
        <v>1177</v>
      </c>
      <c r="O216" s="24"/>
    </row>
    <row r="217" s="5" customFormat="1" ht="21" customHeight="1" spans="1:15">
      <c r="A217" s="15">
        <v>206</v>
      </c>
      <c r="B217" s="16" t="s">
        <v>1745</v>
      </c>
      <c r="C217" s="16" t="s">
        <v>1164</v>
      </c>
      <c r="D217" s="16" t="s">
        <v>1211</v>
      </c>
      <c r="E217" s="16" t="s">
        <v>1746</v>
      </c>
      <c r="F217" s="16">
        <v>10.72</v>
      </c>
      <c r="G217" s="16" t="s">
        <v>1287</v>
      </c>
      <c r="H217" s="16" t="s">
        <v>1168</v>
      </c>
      <c r="I217" s="16">
        <v>10.72</v>
      </c>
      <c r="J217" s="16" t="s">
        <v>1541</v>
      </c>
      <c r="K217" s="25">
        <v>44197</v>
      </c>
      <c r="L217" s="25">
        <v>44531</v>
      </c>
      <c r="M217" s="16" t="s">
        <v>1177</v>
      </c>
      <c r="N217" s="26" t="s">
        <v>1177</v>
      </c>
      <c r="O217" s="24"/>
    </row>
    <row r="218" s="5" customFormat="1" ht="21" customHeight="1" spans="1:15">
      <c r="A218" s="15">
        <v>207</v>
      </c>
      <c r="B218" s="16" t="s">
        <v>1745</v>
      </c>
      <c r="C218" s="16" t="s">
        <v>1164</v>
      </c>
      <c r="D218" s="16" t="s">
        <v>1211</v>
      </c>
      <c r="E218" s="16" t="s">
        <v>1747</v>
      </c>
      <c r="F218" s="16">
        <v>8.11</v>
      </c>
      <c r="G218" s="16" t="s">
        <v>1748</v>
      </c>
      <c r="H218" s="16" t="s">
        <v>1168</v>
      </c>
      <c r="I218" s="16">
        <v>8.11</v>
      </c>
      <c r="J218" s="16" t="s">
        <v>1749</v>
      </c>
      <c r="K218" s="25">
        <v>44197</v>
      </c>
      <c r="L218" s="25">
        <v>44531</v>
      </c>
      <c r="M218" s="16" t="s">
        <v>1177</v>
      </c>
      <c r="N218" s="26" t="s">
        <v>1177</v>
      </c>
      <c r="O218" s="24"/>
    </row>
    <row r="219" s="5" customFormat="1" ht="21" customHeight="1" spans="1:15">
      <c r="A219" s="15">
        <v>208</v>
      </c>
      <c r="B219" s="16" t="s">
        <v>1745</v>
      </c>
      <c r="C219" s="16" t="s">
        <v>1164</v>
      </c>
      <c r="D219" s="16" t="s">
        <v>1211</v>
      </c>
      <c r="E219" s="16" t="s">
        <v>1750</v>
      </c>
      <c r="F219" s="16">
        <v>15.39</v>
      </c>
      <c r="G219" s="16" t="s">
        <v>1751</v>
      </c>
      <c r="H219" s="16" t="s">
        <v>1168</v>
      </c>
      <c r="I219" s="16">
        <v>15.39</v>
      </c>
      <c r="J219" s="16" t="s">
        <v>1489</v>
      </c>
      <c r="K219" s="25">
        <v>44197</v>
      </c>
      <c r="L219" s="25">
        <v>44531</v>
      </c>
      <c r="M219" s="16" t="s">
        <v>1177</v>
      </c>
      <c r="N219" s="26" t="s">
        <v>1177</v>
      </c>
      <c r="O219" s="24"/>
    </row>
    <row r="220" s="5" customFormat="1" ht="21" customHeight="1" spans="1:15">
      <c r="A220" s="15">
        <v>209</v>
      </c>
      <c r="B220" s="16" t="s">
        <v>1745</v>
      </c>
      <c r="C220" s="16" t="s">
        <v>1164</v>
      </c>
      <c r="D220" s="16" t="s">
        <v>1211</v>
      </c>
      <c r="E220" s="16" t="s">
        <v>1752</v>
      </c>
      <c r="F220" s="16">
        <v>15.89</v>
      </c>
      <c r="G220" s="16" t="s">
        <v>1753</v>
      </c>
      <c r="H220" s="16" t="s">
        <v>1168</v>
      </c>
      <c r="I220" s="16">
        <v>15.89</v>
      </c>
      <c r="J220" s="16" t="s">
        <v>1727</v>
      </c>
      <c r="K220" s="25">
        <v>44197</v>
      </c>
      <c r="L220" s="25">
        <v>44531</v>
      </c>
      <c r="M220" s="16" t="s">
        <v>1177</v>
      </c>
      <c r="N220" s="26" t="s">
        <v>1177</v>
      </c>
      <c r="O220" s="24"/>
    </row>
    <row r="221" s="5" customFormat="1" ht="21" customHeight="1" spans="1:15">
      <c r="A221" s="15">
        <v>210</v>
      </c>
      <c r="B221" s="16" t="s">
        <v>1745</v>
      </c>
      <c r="C221" s="16" t="s">
        <v>1164</v>
      </c>
      <c r="D221" s="16" t="s">
        <v>1211</v>
      </c>
      <c r="E221" s="16" t="s">
        <v>1754</v>
      </c>
      <c r="F221" s="16">
        <v>6.6</v>
      </c>
      <c r="G221" s="16" t="s">
        <v>1755</v>
      </c>
      <c r="H221" s="16" t="s">
        <v>1168</v>
      </c>
      <c r="I221" s="16">
        <v>6.6</v>
      </c>
      <c r="J221" s="16" t="s">
        <v>1374</v>
      </c>
      <c r="K221" s="25">
        <v>44197</v>
      </c>
      <c r="L221" s="25">
        <v>44531</v>
      </c>
      <c r="M221" s="16" t="s">
        <v>1177</v>
      </c>
      <c r="N221" s="26" t="s">
        <v>1177</v>
      </c>
      <c r="O221" s="24"/>
    </row>
    <row r="222" s="5" customFormat="1" ht="21" customHeight="1" spans="1:15">
      <c r="A222" s="15">
        <v>211</v>
      </c>
      <c r="B222" s="16" t="s">
        <v>1745</v>
      </c>
      <c r="C222" s="16" t="s">
        <v>1164</v>
      </c>
      <c r="D222" s="16" t="s">
        <v>1211</v>
      </c>
      <c r="E222" s="16" t="s">
        <v>1756</v>
      </c>
      <c r="F222" s="16">
        <v>7.35</v>
      </c>
      <c r="G222" s="16" t="s">
        <v>1757</v>
      </c>
      <c r="H222" s="16" t="s">
        <v>1168</v>
      </c>
      <c r="I222" s="16">
        <v>7.35</v>
      </c>
      <c r="J222" s="16" t="s">
        <v>1507</v>
      </c>
      <c r="K222" s="25">
        <v>44197</v>
      </c>
      <c r="L222" s="25">
        <v>44531</v>
      </c>
      <c r="M222" s="16" t="s">
        <v>1177</v>
      </c>
      <c r="N222" s="26" t="s">
        <v>1177</v>
      </c>
      <c r="O222" s="24"/>
    </row>
    <row r="223" s="5" customFormat="1" ht="21" customHeight="1" spans="1:15">
      <c r="A223" s="15">
        <v>212</v>
      </c>
      <c r="B223" s="16" t="s">
        <v>1745</v>
      </c>
      <c r="C223" s="16" t="s">
        <v>1164</v>
      </c>
      <c r="D223" s="16" t="s">
        <v>1211</v>
      </c>
      <c r="E223" s="16" t="s">
        <v>1758</v>
      </c>
      <c r="F223" s="16">
        <v>6.11</v>
      </c>
      <c r="G223" s="16" t="s">
        <v>1759</v>
      </c>
      <c r="H223" s="16" t="s">
        <v>1168</v>
      </c>
      <c r="I223" s="16">
        <v>6.11</v>
      </c>
      <c r="J223" s="16" t="s">
        <v>1548</v>
      </c>
      <c r="K223" s="25">
        <v>44197</v>
      </c>
      <c r="L223" s="25">
        <v>44531</v>
      </c>
      <c r="M223" s="16" t="s">
        <v>1177</v>
      </c>
      <c r="N223" s="26" t="s">
        <v>1177</v>
      </c>
      <c r="O223" s="24"/>
    </row>
    <row r="224" s="5" customFormat="1" ht="21" customHeight="1" spans="1:15">
      <c r="A224" s="15">
        <v>213</v>
      </c>
      <c r="B224" s="16" t="s">
        <v>1745</v>
      </c>
      <c r="C224" s="16" t="s">
        <v>1164</v>
      </c>
      <c r="D224" s="16" t="s">
        <v>1211</v>
      </c>
      <c r="E224" s="16" t="s">
        <v>1760</v>
      </c>
      <c r="F224" s="16">
        <v>9.49</v>
      </c>
      <c r="G224" s="16" t="s">
        <v>1761</v>
      </c>
      <c r="H224" s="16" t="s">
        <v>1168</v>
      </c>
      <c r="I224" s="16">
        <v>9.49</v>
      </c>
      <c r="J224" s="16" t="s">
        <v>1500</v>
      </c>
      <c r="K224" s="25">
        <v>44197</v>
      </c>
      <c r="L224" s="25">
        <v>44531</v>
      </c>
      <c r="M224" s="16" t="s">
        <v>1177</v>
      </c>
      <c r="N224" s="26" t="s">
        <v>1177</v>
      </c>
      <c r="O224" s="24"/>
    </row>
    <row r="225" s="5" customFormat="1" ht="21" customHeight="1" spans="1:15">
      <c r="A225" s="15">
        <v>214</v>
      </c>
      <c r="B225" s="16" t="s">
        <v>1745</v>
      </c>
      <c r="C225" s="16" t="s">
        <v>1164</v>
      </c>
      <c r="D225" s="16" t="s">
        <v>1211</v>
      </c>
      <c r="E225" s="16" t="s">
        <v>1762</v>
      </c>
      <c r="F225" s="16">
        <v>27.77</v>
      </c>
      <c r="G225" s="16" t="s">
        <v>1763</v>
      </c>
      <c r="H225" s="16" t="s">
        <v>1168</v>
      </c>
      <c r="I225" s="16">
        <v>27.77</v>
      </c>
      <c r="J225" s="16" t="s">
        <v>1764</v>
      </c>
      <c r="K225" s="25">
        <v>44197</v>
      </c>
      <c r="L225" s="25">
        <v>44531</v>
      </c>
      <c r="M225" s="16" t="s">
        <v>1177</v>
      </c>
      <c r="N225" s="26" t="s">
        <v>1177</v>
      </c>
      <c r="O225" s="24"/>
    </row>
    <row r="226" s="5" customFormat="1" ht="21" customHeight="1" spans="1:15">
      <c r="A226" s="15">
        <v>215</v>
      </c>
      <c r="B226" s="16" t="s">
        <v>1745</v>
      </c>
      <c r="C226" s="16" t="s">
        <v>1164</v>
      </c>
      <c r="D226" s="16" t="s">
        <v>1211</v>
      </c>
      <c r="E226" s="16" t="s">
        <v>1765</v>
      </c>
      <c r="F226" s="16">
        <v>7.47</v>
      </c>
      <c r="G226" s="16" t="s">
        <v>1766</v>
      </c>
      <c r="H226" s="16" t="s">
        <v>1168</v>
      </c>
      <c r="I226" s="16">
        <v>7.47</v>
      </c>
      <c r="J226" s="16" t="s">
        <v>1359</v>
      </c>
      <c r="K226" s="25">
        <v>44197</v>
      </c>
      <c r="L226" s="25">
        <v>44531</v>
      </c>
      <c r="M226" s="16" t="s">
        <v>1177</v>
      </c>
      <c r="N226" s="26" t="s">
        <v>1177</v>
      </c>
      <c r="O226" s="24"/>
    </row>
    <row r="227" s="5" customFormat="1" ht="21" customHeight="1" spans="1:15">
      <c r="A227" s="15">
        <v>216</v>
      </c>
      <c r="B227" s="16" t="s">
        <v>1745</v>
      </c>
      <c r="C227" s="16" t="s">
        <v>1164</v>
      </c>
      <c r="D227" s="16" t="s">
        <v>1211</v>
      </c>
      <c r="E227" s="16" t="s">
        <v>1767</v>
      </c>
      <c r="F227" s="16">
        <v>8.4</v>
      </c>
      <c r="G227" s="16" t="s">
        <v>1768</v>
      </c>
      <c r="H227" s="16" t="s">
        <v>1168</v>
      </c>
      <c r="I227" s="16">
        <v>8.4</v>
      </c>
      <c r="J227" s="16" t="s">
        <v>1489</v>
      </c>
      <c r="K227" s="25">
        <v>44197</v>
      </c>
      <c r="L227" s="25">
        <v>44531</v>
      </c>
      <c r="M227" s="16" t="s">
        <v>1177</v>
      </c>
      <c r="N227" s="26" t="s">
        <v>1177</v>
      </c>
      <c r="O227" s="24"/>
    </row>
    <row r="228" s="5" customFormat="1" ht="21" customHeight="1" spans="1:15">
      <c r="A228" s="15">
        <v>217</v>
      </c>
      <c r="B228" s="16" t="s">
        <v>1745</v>
      </c>
      <c r="C228" s="16" t="s">
        <v>1164</v>
      </c>
      <c r="D228" s="16" t="s">
        <v>1211</v>
      </c>
      <c r="E228" s="16" t="s">
        <v>1769</v>
      </c>
      <c r="F228" s="16">
        <v>14.29</v>
      </c>
      <c r="G228" s="16" t="s">
        <v>1770</v>
      </c>
      <c r="H228" s="16" t="s">
        <v>1168</v>
      </c>
      <c r="I228" s="16">
        <v>14.29</v>
      </c>
      <c r="J228" s="16" t="s">
        <v>1771</v>
      </c>
      <c r="K228" s="25">
        <v>44197</v>
      </c>
      <c r="L228" s="25">
        <v>44531</v>
      </c>
      <c r="M228" s="16" t="s">
        <v>1177</v>
      </c>
      <c r="N228" s="26" t="s">
        <v>1177</v>
      </c>
      <c r="O228" s="24"/>
    </row>
    <row r="229" s="5" customFormat="1" ht="21" customHeight="1" spans="1:15">
      <c r="A229" s="15">
        <v>218</v>
      </c>
      <c r="B229" s="16" t="s">
        <v>1745</v>
      </c>
      <c r="C229" s="16" t="s">
        <v>1164</v>
      </c>
      <c r="D229" s="16" t="s">
        <v>1211</v>
      </c>
      <c r="E229" s="16" t="s">
        <v>1772</v>
      </c>
      <c r="F229" s="16">
        <v>58.68</v>
      </c>
      <c r="G229" s="16" t="s">
        <v>1773</v>
      </c>
      <c r="H229" s="16" t="s">
        <v>1168</v>
      </c>
      <c r="I229" s="16">
        <v>58.68</v>
      </c>
      <c r="J229" s="16" t="s">
        <v>1512</v>
      </c>
      <c r="K229" s="25">
        <v>44197</v>
      </c>
      <c r="L229" s="25">
        <v>44531</v>
      </c>
      <c r="M229" s="16" t="s">
        <v>1177</v>
      </c>
      <c r="N229" s="26" t="s">
        <v>1177</v>
      </c>
      <c r="O229" s="24"/>
    </row>
    <row r="230" s="5" customFormat="1" ht="21" customHeight="1" spans="1:15">
      <c r="A230" s="15">
        <v>219</v>
      </c>
      <c r="B230" s="16" t="s">
        <v>1774</v>
      </c>
      <c r="C230" s="16" t="s">
        <v>1164</v>
      </c>
      <c r="D230" s="16" t="s">
        <v>1211</v>
      </c>
      <c r="E230" s="16" t="s">
        <v>1775</v>
      </c>
      <c r="F230" s="16">
        <v>33.88</v>
      </c>
      <c r="G230" s="16" t="s">
        <v>1776</v>
      </c>
      <c r="H230" s="16" t="s">
        <v>1168</v>
      </c>
      <c r="I230" s="16">
        <v>33.88</v>
      </c>
      <c r="J230" s="16" t="s">
        <v>1777</v>
      </c>
      <c r="K230" s="25">
        <v>44197</v>
      </c>
      <c r="L230" s="25">
        <v>44531</v>
      </c>
      <c r="M230" s="16" t="s">
        <v>1177</v>
      </c>
      <c r="N230" s="26" t="s">
        <v>1177</v>
      </c>
      <c r="O230" s="24"/>
    </row>
    <row r="231" s="5" customFormat="1" ht="21" customHeight="1" spans="1:15">
      <c r="A231" s="15">
        <v>220</v>
      </c>
      <c r="B231" s="16" t="s">
        <v>1778</v>
      </c>
      <c r="C231" s="16" t="s">
        <v>1164</v>
      </c>
      <c r="D231" s="16" t="s">
        <v>1211</v>
      </c>
      <c r="E231" s="16" t="s">
        <v>1779</v>
      </c>
      <c r="F231" s="16">
        <v>6.7</v>
      </c>
      <c r="G231" s="16" t="s">
        <v>1780</v>
      </c>
      <c r="H231" s="16" t="s">
        <v>1168</v>
      </c>
      <c r="I231" s="16">
        <v>6.7</v>
      </c>
      <c r="J231" s="16" t="s">
        <v>1781</v>
      </c>
      <c r="K231" s="25">
        <v>44197</v>
      </c>
      <c r="L231" s="25">
        <v>44531</v>
      </c>
      <c r="M231" s="16" t="s">
        <v>1177</v>
      </c>
      <c r="N231" s="26" t="s">
        <v>1177</v>
      </c>
      <c r="O231" s="24"/>
    </row>
    <row r="232" s="5" customFormat="1" ht="21" customHeight="1" spans="1:15">
      <c r="A232" s="15">
        <v>221</v>
      </c>
      <c r="B232" s="16" t="s">
        <v>1778</v>
      </c>
      <c r="C232" s="16" t="s">
        <v>1164</v>
      </c>
      <c r="D232" s="16" t="s">
        <v>1211</v>
      </c>
      <c r="E232" s="16" t="s">
        <v>1782</v>
      </c>
      <c r="F232" s="16">
        <v>3.46</v>
      </c>
      <c r="G232" s="16" t="s">
        <v>1783</v>
      </c>
      <c r="H232" s="16" t="s">
        <v>1168</v>
      </c>
      <c r="I232" s="16">
        <v>3.46</v>
      </c>
      <c r="J232" s="16" t="s">
        <v>1784</v>
      </c>
      <c r="K232" s="25">
        <v>44197</v>
      </c>
      <c r="L232" s="25">
        <v>44531</v>
      </c>
      <c r="M232" s="16" t="s">
        <v>1177</v>
      </c>
      <c r="N232" s="26" t="s">
        <v>1177</v>
      </c>
      <c r="O232" s="24"/>
    </row>
    <row r="233" s="5" customFormat="1" ht="21" customHeight="1" spans="1:15">
      <c r="A233" s="15">
        <v>222</v>
      </c>
      <c r="B233" s="16" t="s">
        <v>1778</v>
      </c>
      <c r="C233" s="16" t="s">
        <v>1164</v>
      </c>
      <c r="D233" s="16" t="s">
        <v>1211</v>
      </c>
      <c r="E233" s="16" t="s">
        <v>1785</v>
      </c>
      <c r="F233" s="16">
        <v>17.52</v>
      </c>
      <c r="G233" s="16" t="s">
        <v>1786</v>
      </c>
      <c r="H233" s="16" t="s">
        <v>1168</v>
      </c>
      <c r="I233" s="16">
        <v>17.52</v>
      </c>
      <c r="J233" s="16" t="s">
        <v>1334</v>
      </c>
      <c r="K233" s="25">
        <v>44197</v>
      </c>
      <c r="L233" s="25">
        <v>44531</v>
      </c>
      <c r="M233" s="16" t="s">
        <v>1177</v>
      </c>
      <c r="N233" s="26" t="s">
        <v>1177</v>
      </c>
      <c r="O233" s="24"/>
    </row>
    <row r="234" s="5" customFormat="1" ht="21" customHeight="1" spans="1:15">
      <c r="A234" s="15">
        <v>223</v>
      </c>
      <c r="B234" s="16" t="s">
        <v>1778</v>
      </c>
      <c r="C234" s="16" t="s">
        <v>1164</v>
      </c>
      <c r="D234" s="16" t="s">
        <v>1211</v>
      </c>
      <c r="E234" s="16" t="s">
        <v>1787</v>
      </c>
      <c r="F234" s="16">
        <v>11.99</v>
      </c>
      <c r="G234" s="16" t="s">
        <v>1788</v>
      </c>
      <c r="H234" s="16" t="s">
        <v>1168</v>
      </c>
      <c r="I234" s="16">
        <v>11.99</v>
      </c>
      <c r="J234" s="16" t="s">
        <v>1789</v>
      </c>
      <c r="K234" s="25">
        <v>44197</v>
      </c>
      <c r="L234" s="25">
        <v>44531</v>
      </c>
      <c r="M234" s="16" t="s">
        <v>1177</v>
      </c>
      <c r="N234" s="26" t="s">
        <v>1177</v>
      </c>
      <c r="O234" s="24"/>
    </row>
    <row r="235" s="5" customFormat="1" ht="21" customHeight="1" spans="1:15">
      <c r="A235" s="15">
        <v>224</v>
      </c>
      <c r="B235" s="16" t="s">
        <v>1778</v>
      </c>
      <c r="C235" s="16" t="s">
        <v>1164</v>
      </c>
      <c r="D235" s="16" t="s">
        <v>1211</v>
      </c>
      <c r="E235" s="16" t="s">
        <v>1790</v>
      </c>
      <c r="F235" s="16">
        <v>3.52</v>
      </c>
      <c r="G235" s="16" t="s">
        <v>1791</v>
      </c>
      <c r="H235" s="16" t="s">
        <v>1168</v>
      </c>
      <c r="I235" s="16">
        <v>3.52</v>
      </c>
      <c r="J235" s="16" t="s">
        <v>1528</v>
      </c>
      <c r="K235" s="25">
        <v>44197</v>
      </c>
      <c r="L235" s="25">
        <v>44531</v>
      </c>
      <c r="M235" s="16" t="s">
        <v>1177</v>
      </c>
      <c r="N235" s="26" t="s">
        <v>1177</v>
      </c>
      <c r="O235" s="24"/>
    </row>
    <row r="236" s="5" customFormat="1" ht="21" customHeight="1" spans="1:15">
      <c r="A236" s="15">
        <v>225</v>
      </c>
      <c r="B236" s="16" t="s">
        <v>1778</v>
      </c>
      <c r="C236" s="16" t="s">
        <v>1164</v>
      </c>
      <c r="D236" s="16" t="s">
        <v>1211</v>
      </c>
      <c r="E236" s="16" t="s">
        <v>1792</v>
      </c>
      <c r="F236" s="16">
        <v>3.35</v>
      </c>
      <c r="G236" s="16" t="s">
        <v>1793</v>
      </c>
      <c r="H236" s="16" t="s">
        <v>1168</v>
      </c>
      <c r="I236" s="16">
        <v>3.35</v>
      </c>
      <c r="J236" s="16" t="s">
        <v>1302</v>
      </c>
      <c r="K236" s="25">
        <v>44197</v>
      </c>
      <c r="L236" s="25">
        <v>44531</v>
      </c>
      <c r="M236" s="16" t="s">
        <v>1177</v>
      </c>
      <c r="N236" s="26" t="s">
        <v>1177</v>
      </c>
      <c r="O236" s="24"/>
    </row>
    <row r="237" s="5" customFormat="1" ht="21" customHeight="1" spans="1:15">
      <c r="A237" s="15">
        <v>226</v>
      </c>
      <c r="B237" s="16" t="s">
        <v>1778</v>
      </c>
      <c r="C237" s="16" t="s">
        <v>1164</v>
      </c>
      <c r="D237" s="16" t="s">
        <v>1211</v>
      </c>
      <c r="E237" s="16" t="s">
        <v>1794</v>
      </c>
      <c r="F237" s="16">
        <v>16.06</v>
      </c>
      <c r="G237" s="16" t="s">
        <v>1795</v>
      </c>
      <c r="H237" s="16" t="s">
        <v>1168</v>
      </c>
      <c r="I237" s="16">
        <v>16.06</v>
      </c>
      <c r="J237" s="16" t="s">
        <v>1796</v>
      </c>
      <c r="K237" s="25">
        <v>44197</v>
      </c>
      <c r="L237" s="25">
        <v>44531</v>
      </c>
      <c r="M237" s="16" t="s">
        <v>1177</v>
      </c>
      <c r="N237" s="26" t="s">
        <v>1177</v>
      </c>
      <c r="O237" s="24"/>
    </row>
    <row r="238" s="5" customFormat="1" ht="21" customHeight="1" spans="1:15">
      <c r="A238" s="15">
        <v>227</v>
      </c>
      <c r="B238" s="16" t="s">
        <v>1778</v>
      </c>
      <c r="C238" s="16" t="s">
        <v>1164</v>
      </c>
      <c r="D238" s="16" t="s">
        <v>1211</v>
      </c>
      <c r="E238" s="16" t="s">
        <v>1797</v>
      </c>
      <c r="F238" s="16">
        <v>59.02</v>
      </c>
      <c r="G238" s="16" t="s">
        <v>1798</v>
      </c>
      <c r="H238" s="16" t="s">
        <v>1168</v>
      </c>
      <c r="I238" s="16">
        <v>59.02</v>
      </c>
      <c r="J238" s="16" t="s">
        <v>1799</v>
      </c>
      <c r="K238" s="25">
        <v>44197</v>
      </c>
      <c r="L238" s="25">
        <v>44531</v>
      </c>
      <c r="M238" s="16" t="s">
        <v>1177</v>
      </c>
      <c r="N238" s="26" t="s">
        <v>1177</v>
      </c>
      <c r="O238" s="24"/>
    </row>
    <row r="239" s="5" customFormat="1" ht="21" customHeight="1" spans="1:15">
      <c r="A239" s="15">
        <v>228</v>
      </c>
      <c r="B239" s="16" t="s">
        <v>1778</v>
      </c>
      <c r="C239" s="16" t="s">
        <v>1164</v>
      </c>
      <c r="D239" s="16" t="s">
        <v>1211</v>
      </c>
      <c r="E239" s="16" t="s">
        <v>1800</v>
      </c>
      <c r="F239" s="16">
        <v>31.85</v>
      </c>
      <c r="G239" s="16" t="s">
        <v>1801</v>
      </c>
      <c r="H239" s="16" t="s">
        <v>1168</v>
      </c>
      <c r="I239" s="16">
        <v>31.85</v>
      </c>
      <c r="J239" s="16" t="s">
        <v>1802</v>
      </c>
      <c r="K239" s="25">
        <v>44197</v>
      </c>
      <c r="L239" s="25">
        <v>44531</v>
      </c>
      <c r="M239" s="16" t="s">
        <v>1177</v>
      </c>
      <c r="N239" s="26" t="s">
        <v>1177</v>
      </c>
      <c r="O239" s="24"/>
    </row>
    <row r="240" s="5" customFormat="1" ht="21" customHeight="1" spans="1:15">
      <c r="A240" s="15">
        <v>229</v>
      </c>
      <c r="B240" s="16" t="s">
        <v>1778</v>
      </c>
      <c r="C240" s="16" t="s">
        <v>1164</v>
      </c>
      <c r="D240" s="16" t="s">
        <v>1211</v>
      </c>
      <c r="E240" s="16" t="s">
        <v>1803</v>
      </c>
      <c r="F240" s="16">
        <v>12.19</v>
      </c>
      <c r="G240" s="16" t="s">
        <v>1804</v>
      </c>
      <c r="H240" s="16" t="s">
        <v>1168</v>
      </c>
      <c r="I240" s="16">
        <v>12.19</v>
      </c>
      <c r="J240" s="16" t="s">
        <v>1805</v>
      </c>
      <c r="K240" s="25">
        <v>44197</v>
      </c>
      <c r="L240" s="25">
        <v>44531</v>
      </c>
      <c r="M240" s="16" t="s">
        <v>1177</v>
      </c>
      <c r="N240" s="26" t="s">
        <v>1177</v>
      </c>
      <c r="O240" s="24"/>
    </row>
    <row r="241" s="5" customFormat="1" ht="21" customHeight="1" spans="1:15">
      <c r="A241" s="15">
        <v>230</v>
      </c>
      <c r="B241" s="16" t="s">
        <v>1778</v>
      </c>
      <c r="C241" s="16" t="s">
        <v>1164</v>
      </c>
      <c r="D241" s="16" t="s">
        <v>1211</v>
      </c>
      <c r="E241" s="16" t="s">
        <v>1806</v>
      </c>
      <c r="F241" s="16">
        <v>27.99</v>
      </c>
      <c r="G241" s="16" t="s">
        <v>1807</v>
      </c>
      <c r="H241" s="16" t="s">
        <v>1168</v>
      </c>
      <c r="I241" s="16">
        <v>27.99</v>
      </c>
      <c r="J241" s="16" t="s">
        <v>1808</v>
      </c>
      <c r="K241" s="25">
        <v>44197</v>
      </c>
      <c r="L241" s="25">
        <v>44531</v>
      </c>
      <c r="M241" s="16" t="s">
        <v>1177</v>
      </c>
      <c r="N241" s="26" t="s">
        <v>1177</v>
      </c>
      <c r="O241" s="24"/>
    </row>
    <row r="242" s="5" customFormat="1" ht="21" customHeight="1" spans="1:15">
      <c r="A242" s="15">
        <v>231</v>
      </c>
      <c r="B242" s="16" t="s">
        <v>1809</v>
      </c>
      <c r="C242" s="16" t="s">
        <v>1164</v>
      </c>
      <c r="D242" s="16" t="s">
        <v>1211</v>
      </c>
      <c r="E242" s="16" t="s">
        <v>1810</v>
      </c>
      <c r="F242" s="16">
        <v>3.75</v>
      </c>
      <c r="G242" s="16" t="s">
        <v>1811</v>
      </c>
      <c r="H242" s="16" t="s">
        <v>1168</v>
      </c>
      <c r="I242" s="16">
        <v>3.75</v>
      </c>
      <c r="J242" s="16" t="s">
        <v>1812</v>
      </c>
      <c r="K242" s="25">
        <v>44197</v>
      </c>
      <c r="L242" s="25">
        <v>44531</v>
      </c>
      <c r="M242" s="16" t="s">
        <v>1177</v>
      </c>
      <c r="N242" s="26" t="s">
        <v>1177</v>
      </c>
      <c r="O242" s="24"/>
    </row>
    <row r="243" s="5" customFormat="1" ht="21" customHeight="1" spans="1:15">
      <c r="A243" s="15">
        <v>232</v>
      </c>
      <c r="B243" s="16" t="s">
        <v>1809</v>
      </c>
      <c r="C243" s="16" t="s">
        <v>1164</v>
      </c>
      <c r="D243" s="16" t="s">
        <v>1211</v>
      </c>
      <c r="E243" s="16" t="s">
        <v>1813</v>
      </c>
      <c r="F243" s="16">
        <v>3.74</v>
      </c>
      <c r="G243" s="16" t="s">
        <v>1814</v>
      </c>
      <c r="H243" s="16" t="s">
        <v>1168</v>
      </c>
      <c r="I243" s="16">
        <v>3.74</v>
      </c>
      <c r="J243" s="16" t="s">
        <v>1528</v>
      </c>
      <c r="K243" s="25">
        <v>44197</v>
      </c>
      <c r="L243" s="25">
        <v>44531</v>
      </c>
      <c r="M243" s="16" t="s">
        <v>1177</v>
      </c>
      <c r="N243" s="26" t="s">
        <v>1177</v>
      </c>
      <c r="O243" s="24"/>
    </row>
    <row r="244" s="5" customFormat="1" ht="21" customHeight="1" spans="1:15">
      <c r="A244" s="15">
        <v>233</v>
      </c>
      <c r="B244" s="16" t="s">
        <v>1815</v>
      </c>
      <c r="C244" s="16" t="s">
        <v>1164</v>
      </c>
      <c r="D244" s="16" t="s">
        <v>1211</v>
      </c>
      <c r="E244" s="16" t="s">
        <v>1816</v>
      </c>
      <c r="F244" s="16">
        <v>14.46</v>
      </c>
      <c r="G244" s="16" t="s">
        <v>1817</v>
      </c>
      <c r="H244" s="16" t="s">
        <v>1168</v>
      </c>
      <c r="I244" s="16">
        <v>14.46</v>
      </c>
      <c r="J244" s="16" t="s">
        <v>1789</v>
      </c>
      <c r="K244" s="25">
        <v>44197</v>
      </c>
      <c r="L244" s="25">
        <v>44531</v>
      </c>
      <c r="M244" s="16" t="s">
        <v>1177</v>
      </c>
      <c r="N244" s="26" t="s">
        <v>1177</v>
      </c>
      <c r="O244" s="24"/>
    </row>
    <row r="245" s="5" customFormat="1" ht="21" customHeight="1" spans="1:15">
      <c r="A245" s="15">
        <v>234</v>
      </c>
      <c r="B245" s="16" t="s">
        <v>1815</v>
      </c>
      <c r="C245" s="16" t="s">
        <v>1164</v>
      </c>
      <c r="D245" s="16" t="s">
        <v>1211</v>
      </c>
      <c r="E245" s="16" t="s">
        <v>1818</v>
      </c>
      <c r="F245" s="16">
        <v>16.65</v>
      </c>
      <c r="G245" s="16" t="s">
        <v>1819</v>
      </c>
      <c r="H245" s="16" t="s">
        <v>1168</v>
      </c>
      <c r="I245" s="16">
        <v>16.65</v>
      </c>
      <c r="J245" s="16" t="s">
        <v>1820</v>
      </c>
      <c r="K245" s="25">
        <v>44197</v>
      </c>
      <c r="L245" s="25">
        <v>44531</v>
      </c>
      <c r="M245" s="16" t="s">
        <v>1177</v>
      </c>
      <c r="N245" s="26" t="s">
        <v>1177</v>
      </c>
      <c r="O245" s="24"/>
    </row>
    <row r="246" s="5" customFormat="1" ht="21" customHeight="1" spans="1:15">
      <c r="A246" s="15">
        <v>235</v>
      </c>
      <c r="B246" s="16" t="s">
        <v>1815</v>
      </c>
      <c r="C246" s="16" t="s">
        <v>1164</v>
      </c>
      <c r="D246" s="16" t="s">
        <v>1211</v>
      </c>
      <c r="E246" s="16" t="s">
        <v>1821</v>
      </c>
      <c r="F246" s="16">
        <v>12.03</v>
      </c>
      <c r="G246" s="16" t="s">
        <v>1822</v>
      </c>
      <c r="H246" s="16" t="s">
        <v>1168</v>
      </c>
      <c r="I246" s="16">
        <v>12.03</v>
      </c>
      <c r="J246" s="16" t="s">
        <v>1677</v>
      </c>
      <c r="K246" s="25">
        <v>44197</v>
      </c>
      <c r="L246" s="25">
        <v>44531</v>
      </c>
      <c r="M246" s="16" t="s">
        <v>1177</v>
      </c>
      <c r="N246" s="26" t="s">
        <v>1177</v>
      </c>
      <c r="O246" s="24"/>
    </row>
    <row r="247" s="5" customFormat="1" ht="21" customHeight="1" spans="1:15">
      <c r="A247" s="15">
        <v>236</v>
      </c>
      <c r="B247" s="16" t="s">
        <v>1815</v>
      </c>
      <c r="C247" s="16" t="s">
        <v>1164</v>
      </c>
      <c r="D247" s="16" t="s">
        <v>1211</v>
      </c>
      <c r="E247" s="16" t="s">
        <v>1823</v>
      </c>
      <c r="F247" s="16">
        <v>26.48</v>
      </c>
      <c r="G247" s="16" t="s">
        <v>1824</v>
      </c>
      <c r="H247" s="16" t="s">
        <v>1168</v>
      </c>
      <c r="I247" s="16">
        <v>26.48</v>
      </c>
      <c r="J247" s="16" t="s">
        <v>1825</v>
      </c>
      <c r="K247" s="25">
        <v>44197</v>
      </c>
      <c r="L247" s="25">
        <v>44531</v>
      </c>
      <c r="M247" s="16" t="s">
        <v>1177</v>
      </c>
      <c r="N247" s="26" t="s">
        <v>1177</v>
      </c>
      <c r="O247" s="24"/>
    </row>
    <row r="248" s="5" customFormat="1" ht="21" customHeight="1" spans="1:15">
      <c r="A248" s="15">
        <v>237</v>
      </c>
      <c r="B248" s="16" t="s">
        <v>1815</v>
      </c>
      <c r="C248" s="16" t="s">
        <v>1164</v>
      </c>
      <c r="D248" s="16" t="s">
        <v>1211</v>
      </c>
      <c r="E248" s="16" t="s">
        <v>1826</v>
      </c>
      <c r="F248" s="16">
        <v>16.67</v>
      </c>
      <c r="G248" s="16" t="s">
        <v>1827</v>
      </c>
      <c r="H248" s="16" t="s">
        <v>1168</v>
      </c>
      <c r="I248" s="16">
        <v>16.67</v>
      </c>
      <c r="J248" s="16" t="s">
        <v>1346</v>
      </c>
      <c r="K248" s="25">
        <v>44197</v>
      </c>
      <c r="L248" s="25">
        <v>44531</v>
      </c>
      <c r="M248" s="16" t="s">
        <v>1177</v>
      </c>
      <c r="N248" s="26" t="s">
        <v>1177</v>
      </c>
      <c r="O248" s="24"/>
    </row>
    <row r="249" s="5" customFormat="1" ht="21" customHeight="1" spans="1:15">
      <c r="A249" s="15">
        <v>238</v>
      </c>
      <c r="B249" s="16" t="s">
        <v>1815</v>
      </c>
      <c r="C249" s="16" t="s">
        <v>1164</v>
      </c>
      <c r="D249" s="16" t="s">
        <v>1211</v>
      </c>
      <c r="E249" s="16" t="s">
        <v>1828</v>
      </c>
      <c r="F249" s="16">
        <v>10.57</v>
      </c>
      <c r="G249" s="16" t="s">
        <v>1829</v>
      </c>
      <c r="H249" s="16" t="s">
        <v>1168</v>
      </c>
      <c r="I249" s="16">
        <v>10.57</v>
      </c>
      <c r="J249" s="16" t="s">
        <v>1830</v>
      </c>
      <c r="K249" s="25">
        <v>44197</v>
      </c>
      <c r="L249" s="25">
        <v>44531</v>
      </c>
      <c r="M249" s="16" t="s">
        <v>1177</v>
      </c>
      <c r="N249" s="26" t="s">
        <v>1177</v>
      </c>
      <c r="O249" s="24"/>
    </row>
    <row r="250" s="5" customFormat="1" ht="21" customHeight="1" spans="1:15">
      <c r="A250" s="15">
        <v>239</v>
      </c>
      <c r="B250" s="16" t="s">
        <v>1815</v>
      </c>
      <c r="C250" s="16" t="s">
        <v>1164</v>
      </c>
      <c r="D250" s="16" t="s">
        <v>1211</v>
      </c>
      <c r="E250" s="16" t="s">
        <v>1831</v>
      </c>
      <c r="F250" s="16">
        <v>8.33</v>
      </c>
      <c r="G250" s="16" t="s">
        <v>1832</v>
      </c>
      <c r="H250" s="16" t="s">
        <v>1168</v>
      </c>
      <c r="I250" s="16">
        <v>8.33</v>
      </c>
      <c r="J250" s="16" t="s">
        <v>1833</v>
      </c>
      <c r="K250" s="25">
        <v>44197</v>
      </c>
      <c r="L250" s="25">
        <v>44531</v>
      </c>
      <c r="M250" s="16" t="s">
        <v>1177</v>
      </c>
      <c r="N250" s="26" t="s">
        <v>1177</v>
      </c>
      <c r="O250" s="24"/>
    </row>
    <row r="251" s="5" customFormat="1" ht="21" customHeight="1" spans="1:15">
      <c r="A251" s="15">
        <v>240</v>
      </c>
      <c r="B251" s="16" t="s">
        <v>1815</v>
      </c>
      <c r="C251" s="16" t="s">
        <v>1164</v>
      </c>
      <c r="D251" s="16" t="s">
        <v>1211</v>
      </c>
      <c r="E251" s="16" t="s">
        <v>1834</v>
      </c>
      <c r="F251" s="16">
        <v>21.51</v>
      </c>
      <c r="G251" s="16" t="s">
        <v>1835</v>
      </c>
      <c r="H251" s="16" t="s">
        <v>1168</v>
      </c>
      <c r="I251" s="16">
        <v>21.51</v>
      </c>
      <c r="J251" s="16" t="s">
        <v>1836</v>
      </c>
      <c r="K251" s="25">
        <v>44197</v>
      </c>
      <c r="L251" s="25">
        <v>44531</v>
      </c>
      <c r="M251" s="16" t="s">
        <v>1177</v>
      </c>
      <c r="N251" s="26" t="s">
        <v>1177</v>
      </c>
      <c r="O251" s="24"/>
    </row>
    <row r="252" s="5" customFormat="1" ht="21" customHeight="1" spans="1:15">
      <c r="A252" s="15">
        <v>241</v>
      </c>
      <c r="B252" s="16" t="s">
        <v>1815</v>
      </c>
      <c r="C252" s="16" t="s">
        <v>1164</v>
      </c>
      <c r="D252" s="16" t="s">
        <v>1211</v>
      </c>
      <c r="E252" s="16" t="s">
        <v>1837</v>
      </c>
      <c r="F252" s="16">
        <v>13.13</v>
      </c>
      <c r="G252" s="16" t="s">
        <v>1838</v>
      </c>
      <c r="H252" s="16" t="s">
        <v>1168</v>
      </c>
      <c r="I252" s="16">
        <v>13.13</v>
      </c>
      <c r="J252" s="16" t="s">
        <v>1839</v>
      </c>
      <c r="K252" s="25">
        <v>44197</v>
      </c>
      <c r="L252" s="25">
        <v>44531</v>
      </c>
      <c r="M252" s="16" t="s">
        <v>1177</v>
      </c>
      <c r="N252" s="26" t="s">
        <v>1177</v>
      </c>
      <c r="O252" s="24"/>
    </row>
    <row r="253" s="5" customFormat="1" ht="21" customHeight="1" spans="1:15">
      <c r="A253" s="15">
        <v>242</v>
      </c>
      <c r="B253" s="16" t="s">
        <v>1815</v>
      </c>
      <c r="C253" s="16" t="s">
        <v>1164</v>
      </c>
      <c r="D253" s="16" t="s">
        <v>1211</v>
      </c>
      <c r="E253" s="16" t="s">
        <v>1840</v>
      </c>
      <c r="F253" s="16">
        <v>105.35</v>
      </c>
      <c r="G253" s="16" t="s">
        <v>1841</v>
      </c>
      <c r="H253" s="16" t="s">
        <v>1168</v>
      </c>
      <c r="I253" s="16">
        <v>105.35</v>
      </c>
      <c r="J253" s="16" t="s">
        <v>1842</v>
      </c>
      <c r="K253" s="25">
        <v>44197</v>
      </c>
      <c r="L253" s="25">
        <v>44531</v>
      </c>
      <c r="M253" s="16" t="s">
        <v>1177</v>
      </c>
      <c r="N253" s="26" t="s">
        <v>1177</v>
      </c>
      <c r="O253" s="24"/>
    </row>
    <row r="254" s="5" customFormat="1" ht="21" customHeight="1" spans="1:15">
      <c r="A254" s="15">
        <v>243</v>
      </c>
      <c r="B254" s="16" t="s">
        <v>1815</v>
      </c>
      <c r="C254" s="16" t="s">
        <v>1164</v>
      </c>
      <c r="D254" s="16" t="s">
        <v>1211</v>
      </c>
      <c r="E254" s="16" t="s">
        <v>1843</v>
      </c>
      <c r="F254" s="16">
        <v>36.39</v>
      </c>
      <c r="G254" s="16" t="s">
        <v>1844</v>
      </c>
      <c r="H254" s="16" t="s">
        <v>1168</v>
      </c>
      <c r="I254" s="16">
        <v>36.39</v>
      </c>
      <c r="J254" s="16" t="s">
        <v>1845</v>
      </c>
      <c r="K254" s="25">
        <v>44197</v>
      </c>
      <c r="L254" s="25">
        <v>44531</v>
      </c>
      <c r="M254" s="16" t="s">
        <v>1177</v>
      </c>
      <c r="N254" s="26" t="s">
        <v>1177</v>
      </c>
      <c r="O254" s="24"/>
    </row>
    <row r="255" s="5" customFormat="1" ht="21" customHeight="1" spans="1:15">
      <c r="A255" s="15">
        <v>244</v>
      </c>
      <c r="B255" s="16" t="s">
        <v>1815</v>
      </c>
      <c r="C255" s="16" t="s">
        <v>1164</v>
      </c>
      <c r="D255" s="16" t="s">
        <v>1211</v>
      </c>
      <c r="E255" s="16" t="s">
        <v>1846</v>
      </c>
      <c r="F255" s="16">
        <v>10.89</v>
      </c>
      <c r="G255" s="16" t="s">
        <v>1847</v>
      </c>
      <c r="H255" s="16" t="s">
        <v>1168</v>
      </c>
      <c r="I255" s="16">
        <v>10.89</v>
      </c>
      <c r="J255" s="16" t="s">
        <v>1848</v>
      </c>
      <c r="K255" s="25">
        <v>44197</v>
      </c>
      <c r="L255" s="25">
        <v>44531</v>
      </c>
      <c r="M255" s="16" t="s">
        <v>1177</v>
      </c>
      <c r="N255" s="26" t="s">
        <v>1177</v>
      </c>
      <c r="O255" s="24"/>
    </row>
    <row r="256" s="5" customFormat="1" ht="21" customHeight="1" spans="1:15">
      <c r="A256" s="15">
        <v>245</v>
      </c>
      <c r="B256" s="16" t="s">
        <v>1849</v>
      </c>
      <c r="C256" s="16" t="s">
        <v>1164</v>
      </c>
      <c r="D256" s="16" t="s">
        <v>1211</v>
      </c>
      <c r="E256" s="16" t="s">
        <v>1850</v>
      </c>
      <c r="F256" s="16">
        <v>11.08</v>
      </c>
      <c r="G256" s="16" t="s">
        <v>1851</v>
      </c>
      <c r="H256" s="16" t="s">
        <v>1168</v>
      </c>
      <c r="I256" s="16">
        <v>11.08</v>
      </c>
      <c r="J256" s="16" t="s">
        <v>1584</v>
      </c>
      <c r="K256" s="25">
        <v>44197</v>
      </c>
      <c r="L256" s="25">
        <v>44531</v>
      </c>
      <c r="M256" s="16" t="s">
        <v>1177</v>
      </c>
      <c r="N256" s="26" t="s">
        <v>1177</v>
      </c>
      <c r="O256" s="24"/>
    </row>
    <row r="257" s="5" customFormat="1" ht="21" customHeight="1" spans="1:15">
      <c r="A257" s="15">
        <v>246</v>
      </c>
      <c r="B257" s="16" t="s">
        <v>1849</v>
      </c>
      <c r="C257" s="16" t="s">
        <v>1164</v>
      </c>
      <c r="D257" s="16" t="s">
        <v>1211</v>
      </c>
      <c r="E257" s="16" t="s">
        <v>1852</v>
      </c>
      <c r="F257" s="16">
        <v>9.17</v>
      </c>
      <c r="G257" s="16" t="s">
        <v>1853</v>
      </c>
      <c r="H257" s="16" t="s">
        <v>1168</v>
      </c>
      <c r="I257" s="16">
        <v>9.17</v>
      </c>
      <c r="J257" s="16" t="s">
        <v>1854</v>
      </c>
      <c r="K257" s="25">
        <v>44197</v>
      </c>
      <c r="L257" s="25">
        <v>44531</v>
      </c>
      <c r="M257" s="16" t="s">
        <v>1177</v>
      </c>
      <c r="N257" s="26" t="s">
        <v>1177</v>
      </c>
      <c r="O257" s="24"/>
    </row>
    <row r="258" s="5" customFormat="1" ht="21" customHeight="1" spans="1:15">
      <c r="A258" s="15">
        <v>247</v>
      </c>
      <c r="B258" s="16" t="s">
        <v>1849</v>
      </c>
      <c r="C258" s="16" t="s">
        <v>1164</v>
      </c>
      <c r="D258" s="16" t="s">
        <v>1211</v>
      </c>
      <c r="E258" s="16" t="s">
        <v>1855</v>
      </c>
      <c r="F258" s="16">
        <v>10.69</v>
      </c>
      <c r="G258" s="16" t="s">
        <v>1856</v>
      </c>
      <c r="H258" s="16" t="s">
        <v>1168</v>
      </c>
      <c r="I258" s="16">
        <v>10.69</v>
      </c>
      <c r="J258" s="16" t="s">
        <v>1857</v>
      </c>
      <c r="K258" s="25">
        <v>44197</v>
      </c>
      <c r="L258" s="25">
        <v>44531</v>
      </c>
      <c r="M258" s="16" t="s">
        <v>1177</v>
      </c>
      <c r="N258" s="26" t="s">
        <v>1177</v>
      </c>
      <c r="O258" s="24"/>
    </row>
    <row r="259" s="5" customFormat="1" ht="21" customHeight="1" spans="1:15">
      <c r="A259" s="15">
        <v>248</v>
      </c>
      <c r="B259" s="16" t="s">
        <v>1849</v>
      </c>
      <c r="C259" s="16" t="s">
        <v>1164</v>
      </c>
      <c r="D259" s="16" t="s">
        <v>1211</v>
      </c>
      <c r="E259" s="16" t="s">
        <v>1858</v>
      </c>
      <c r="F259" s="16">
        <v>30.57</v>
      </c>
      <c r="G259" s="16" t="s">
        <v>1859</v>
      </c>
      <c r="H259" s="16" t="s">
        <v>1168</v>
      </c>
      <c r="I259" s="16">
        <v>30.57</v>
      </c>
      <c r="J259" s="16" t="s">
        <v>1860</v>
      </c>
      <c r="K259" s="25">
        <v>44197</v>
      </c>
      <c r="L259" s="25">
        <v>44531</v>
      </c>
      <c r="M259" s="16" t="s">
        <v>1177</v>
      </c>
      <c r="N259" s="26" t="s">
        <v>1177</v>
      </c>
      <c r="O259" s="24"/>
    </row>
    <row r="260" s="5" customFormat="1" ht="21" customHeight="1" spans="1:15">
      <c r="A260" s="15">
        <v>249</v>
      </c>
      <c r="B260" s="16" t="s">
        <v>1849</v>
      </c>
      <c r="C260" s="16" t="s">
        <v>1164</v>
      </c>
      <c r="D260" s="16" t="s">
        <v>1211</v>
      </c>
      <c r="E260" s="16" t="s">
        <v>1861</v>
      </c>
      <c r="F260" s="16">
        <v>10.26</v>
      </c>
      <c r="G260" s="16" t="s">
        <v>1862</v>
      </c>
      <c r="H260" s="16" t="s">
        <v>1168</v>
      </c>
      <c r="I260" s="16">
        <v>10.26</v>
      </c>
      <c r="J260" s="16" t="s">
        <v>1727</v>
      </c>
      <c r="K260" s="25">
        <v>44197</v>
      </c>
      <c r="L260" s="25">
        <v>44531</v>
      </c>
      <c r="M260" s="16" t="s">
        <v>1177</v>
      </c>
      <c r="N260" s="26" t="s">
        <v>1177</v>
      </c>
      <c r="O260" s="24"/>
    </row>
    <row r="261" s="5" customFormat="1" ht="21" customHeight="1" spans="1:15">
      <c r="A261" s="15">
        <v>250</v>
      </c>
      <c r="B261" s="16" t="s">
        <v>1849</v>
      </c>
      <c r="C261" s="16" t="s">
        <v>1164</v>
      </c>
      <c r="D261" s="16" t="s">
        <v>1211</v>
      </c>
      <c r="E261" s="16" t="s">
        <v>1863</v>
      </c>
      <c r="F261" s="16">
        <v>9.25</v>
      </c>
      <c r="G261" s="16" t="s">
        <v>1636</v>
      </c>
      <c r="H261" s="16" t="s">
        <v>1168</v>
      </c>
      <c r="I261" s="16">
        <v>9.25</v>
      </c>
      <c r="J261" s="16" t="s">
        <v>1864</v>
      </c>
      <c r="K261" s="25">
        <v>44197</v>
      </c>
      <c r="L261" s="25">
        <v>44531</v>
      </c>
      <c r="M261" s="16" t="s">
        <v>1177</v>
      </c>
      <c r="N261" s="26" t="s">
        <v>1177</v>
      </c>
      <c r="O261" s="24"/>
    </row>
    <row r="262" s="5" customFormat="1" ht="21" customHeight="1" spans="1:15">
      <c r="A262" s="15">
        <v>251</v>
      </c>
      <c r="B262" s="16" t="s">
        <v>1849</v>
      </c>
      <c r="C262" s="16" t="s">
        <v>1164</v>
      </c>
      <c r="D262" s="16" t="s">
        <v>1211</v>
      </c>
      <c r="E262" s="16" t="s">
        <v>1865</v>
      </c>
      <c r="F262" s="16">
        <v>3.51</v>
      </c>
      <c r="G262" s="16" t="s">
        <v>1866</v>
      </c>
      <c r="H262" s="16" t="s">
        <v>1168</v>
      </c>
      <c r="I262" s="16">
        <v>3.51</v>
      </c>
      <c r="J262" s="16" t="s">
        <v>1867</v>
      </c>
      <c r="K262" s="25">
        <v>44197</v>
      </c>
      <c r="L262" s="25">
        <v>44531</v>
      </c>
      <c r="M262" s="16" t="s">
        <v>1177</v>
      </c>
      <c r="N262" s="26" t="s">
        <v>1177</v>
      </c>
      <c r="O262" s="24"/>
    </row>
    <row r="263" s="5" customFormat="1" ht="21" customHeight="1" spans="1:15">
      <c r="A263" s="15">
        <v>252</v>
      </c>
      <c r="B263" s="16" t="s">
        <v>1849</v>
      </c>
      <c r="C263" s="16" t="s">
        <v>1164</v>
      </c>
      <c r="D263" s="16" t="s">
        <v>1211</v>
      </c>
      <c r="E263" s="16" t="s">
        <v>1868</v>
      </c>
      <c r="F263" s="16">
        <v>64.9</v>
      </c>
      <c r="G263" s="16" t="s">
        <v>1869</v>
      </c>
      <c r="H263" s="16" t="s">
        <v>1168</v>
      </c>
      <c r="I263" s="16">
        <v>64.9</v>
      </c>
      <c r="J263" s="16" t="s">
        <v>1870</v>
      </c>
      <c r="K263" s="25">
        <v>44197</v>
      </c>
      <c r="L263" s="25">
        <v>44531</v>
      </c>
      <c r="M263" s="16" t="s">
        <v>1177</v>
      </c>
      <c r="N263" s="26" t="s">
        <v>1177</v>
      </c>
      <c r="O263" s="24"/>
    </row>
    <row r="264" s="5" customFormat="1" ht="21" customHeight="1" spans="1:15">
      <c r="A264" s="15">
        <v>253</v>
      </c>
      <c r="B264" s="16" t="s">
        <v>1849</v>
      </c>
      <c r="C264" s="16" t="s">
        <v>1164</v>
      </c>
      <c r="D264" s="16" t="s">
        <v>1211</v>
      </c>
      <c r="E264" s="16" t="s">
        <v>1871</v>
      </c>
      <c r="F264" s="16">
        <v>20.19</v>
      </c>
      <c r="G264" s="16" t="s">
        <v>1872</v>
      </c>
      <c r="H264" s="16" t="s">
        <v>1168</v>
      </c>
      <c r="I264" s="16">
        <v>20.19</v>
      </c>
      <c r="J264" s="16" t="s">
        <v>1873</v>
      </c>
      <c r="K264" s="25">
        <v>44197</v>
      </c>
      <c r="L264" s="25">
        <v>44531</v>
      </c>
      <c r="M264" s="16" t="s">
        <v>1177</v>
      </c>
      <c r="N264" s="26" t="s">
        <v>1177</v>
      </c>
      <c r="O264" s="24"/>
    </row>
    <row r="265" s="5" customFormat="1" ht="21" customHeight="1" spans="1:15">
      <c r="A265" s="15">
        <v>254</v>
      </c>
      <c r="B265" s="16" t="s">
        <v>1849</v>
      </c>
      <c r="C265" s="16" t="s">
        <v>1164</v>
      </c>
      <c r="D265" s="16" t="s">
        <v>1211</v>
      </c>
      <c r="E265" s="16" t="s">
        <v>1874</v>
      </c>
      <c r="F265" s="16">
        <v>72.54</v>
      </c>
      <c r="G265" s="16" t="s">
        <v>1875</v>
      </c>
      <c r="H265" s="16" t="s">
        <v>1168</v>
      </c>
      <c r="I265" s="16">
        <v>72.54</v>
      </c>
      <c r="J265" s="16" t="s">
        <v>1876</v>
      </c>
      <c r="K265" s="25">
        <v>44197</v>
      </c>
      <c r="L265" s="25">
        <v>44531</v>
      </c>
      <c r="M265" s="16" t="s">
        <v>1177</v>
      </c>
      <c r="N265" s="26" t="s">
        <v>1177</v>
      </c>
      <c r="O265" s="24"/>
    </row>
    <row r="266" s="5" customFormat="1" ht="21" customHeight="1" spans="1:15">
      <c r="A266" s="15">
        <v>255</v>
      </c>
      <c r="B266" s="16" t="s">
        <v>1849</v>
      </c>
      <c r="C266" s="16" t="s">
        <v>1164</v>
      </c>
      <c r="D266" s="16" t="s">
        <v>1211</v>
      </c>
      <c r="E266" s="16" t="s">
        <v>1877</v>
      </c>
      <c r="F266" s="16">
        <v>16.51</v>
      </c>
      <c r="G266" s="16" t="s">
        <v>1878</v>
      </c>
      <c r="H266" s="16" t="s">
        <v>1168</v>
      </c>
      <c r="I266" s="16">
        <v>16.51</v>
      </c>
      <c r="J266" s="16" t="s">
        <v>1879</v>
      </c>
      <c r="K266" s="25">
        <v>44197</v>
      </c>
      <c r="L266" s="25">
        <v>44531</v>
      </c>
      <c r="M266" s="16" t="s">
        <v>1177</v>
      </c>
      <c r="N266" s="26" t="s">
        <v>1177</v>
      </c>
      <c r="O266" s="24"/>
    </row>
    <row r="267" s="5" customFormat="1" ht="21" customHeight="1" spans="1:15">
      <c r="A267" s="15">
        <v>256</v>
      </c>
      <c r="B267" s="16" t="s">
        <v>1849</v>
      </c>
      <c r="C267" s="16" t="s">
        <v>1164</v>
      </c>
      <c r="D267" s="16" t="s">
        <v>1211</v>
      </c>
      <c r="E267" s="16" t="s">
        <v>1880</v>
      </c>
      <c r="F267" s="16">
        <v>31.14</v>
      </c>
      <c r="G267" s="16" t="s">
        <v>1881</v>
      </c>
      <c r="H267" s="16" t="s">
        <v>1168</v>
      </c>
      <c r="I267" s="16">
        <v>31.14</v>
      </c>
      <c r="J267" s="16" t="s">
        <v>1882</v>
      </c>
      <c r="K267" s="25">
        <v>44197</v>
      </c>
      <c r="L267" s="25">
        <v>44531</v>
      </c>
      <c r="M267" s="16" t="s">
        <v>1177</v>
      </c>
      <c r="N267" s="26" t="s">
        <v>1177</v>
      </c>
      <c r="O267" s="24"/>
    </row>
    <row r="268" s="5" customFormat="1" ht="21" customHeight="1" spans="1:15">
      <c r="A268" s="15">
        <v>257</v>
      </c>
      <c r="B268" s="16" t="s">
        <v>1883</v>
      </c>
      <c r="C268" s="16" t="s">
        <v>1164</v>
      </c>
      <c r="D268" s="16" t="s">
        <v>1211</v>
      </c>
      <c r="E268" s="16" t="s">
        <v>1884</v>
      </c>
      <c r="F268" s="16">
        <v>15.54</v>
      </c>
      <c r="G268" s="16" t="s">
        <v>1885</v>
      </c>
      <c r="H268" s="16" t="s">
        <v>1168</v>
      </c>
      <c r="I268" s="16">
        <v>15.54</v>
      </c>
      <c r="J268" s="16" t="s">
        <v>1886</v>
      </c>
      <c r="K268" s="25">
        <v>44197</v>
      </c>
      <c r="L268" s="25">
        <v>44531</v>
      </c>
      <c r="M268" s="16" t="s">
        <v>1177</v>
      </c>
      <c r="N268" s="26" t="s">
        <v>1177</v>
      </c>
      <c r="O268" s="24"/>
    </row>
    <row r="269" s="5" customFormat="1" ht="21" customHeight="1" spans="1:15">
      <c r="A269" s="15">
        <v>258</v>
      </c>
      <c r="B269" s="16" t="s">
        <v>1883</v>
      </c>
      <c r="C269" s="16" t="s">
        <v>1164</v>
      </c>
      <c r="D269" s="16" t="s">
        <v>1211</v>
      </c>
      <c r="E269" s="16" t="s">
        <v>1887</v>
      </c>
      <c r="F269" s="16">
        <v>12.26</v>
      </c>
      <c r="G269" s="16" t="s">
        <v>1888</v>
      </c>
      <c r="H269" s="16" t="s">
        <v>1168</v>
      </c>
      <c r="I269" s="16">
        <v>12.26</v>
      </c>
      <c r="J269" s="16" t="s">
        <v>1525</v>
      </c>
      <c r="K269" s="25">
        <v>44197</v>
      </c>
      <c r="L269" s="25">
        <v>44531</v>
      </c>
      <c r="M269" s="16" t="s">
        <v>1177</v>
      </c>
      <c r="N269" s="26" t="s">
        <v>1177</v>
      </c>
      <c r="O269" s="24"/>
    </row>
    <row r="270" s="5" customFormat="1" ht="21" customHeight="1" spans="1:15">
      <c r="A270" s="15">
        <v>259</v>
      </c>
      <c r="B270" s="16" t="s">
        <v>1883</v>
      </c>
      <c r="C270" s="16" t="s">
        <v>1164</v>
      </c>
      <c r="D270" s="16" t="s">
        <v>1211</v>
      </c>
      <c r="E270" s="16" t="s">
        <v>1889</v>
      </c>
      <c r="F270" s="16">
        <v>43.39</v>
      </c>
      <c r="G270" s="16" t="s">
        <v>1890</v>
      </c>
      <c r="H270" s="16" t="s">
        <v>1168</v>
      </c>
      <c r="I270" s="16">
        <v>43.39</v>
      </c>
      <c r="J270" s="16" t="s">
        <v>1891</v>
      </c>
      <c r="K270" s="25">
        <v>44197</v>
      </c>
      <c r="L270" s="25">
        <v>44531</v>
      </c>
      <c r="M270" s="16" t="s">
        <v>1177</v>
      </c>
      <c r="N270" s="26" t="s">
        <v>1177</v>
      </c>
      <c r="O270" s="24"/>
    </row>
    <row r="271" s="5" customFormat="1" ht="21" customHeight="1" spans="1:15">
      <c r="A271" s="15">
        <v>260</v>
      </c>
      <c r="B271" s="16" t="s">
        <v>1883</v>
      </c>
      <c r="C271" s="16" t="s">
        <v>1164</v>
      </c>
      <c r="D271" s="16" t="s">
        <v>1211</v>
      </c>
      <c r="E271" s="16" t="s">
        <v>1892</v>
      </c>
      <c r="F271" s="16">
        <v>29.84</v>
      </c>
      <c r="G271" s="16" t="s">
        <v>1893</v>
      </c>
      <c r="H271" s="16" t="s">
        <v>1168</v>
      </c>
      <c r="I271" s="16">
        <v>29.84</v>
      </c>
      <c r="J271" s="16" t="s">
        <v>1894</v>
      </c>
      <c r="K271" s="25">
        <v>44197</v>
      </c>
      <c r="L271" s="25">
        <v>44531</v>
      </c>
      <c r="M271" s="16" t="s">
        <v>1177</v>
      </c>
      <c r="N271" s="26" t="s">
        <v>1177</v>
      </c>
      <c r="O271" s="24"/>
    </row>
    <row r="272" s="5" customFormat="1" ht="21" customHeight="1" spans="1:15">
      <c r="A272" s="15">
        <v>261</v>
      </c>
      <c r="B272" s="16" t="s">
        <v>1883</v>
      </c>
      <c r="C272" s="16" t="s">
        <v>1164</v>
      </c>
      <c r="D272" s="16" t="s">
        <v>1211</v>
      </c>
      <c r="E272" s="16" t="s">
        <v>1895</v>
      </c>
      <c r="F272" s="16">
        <v>12.4</v>
      </c>
      <c r="G272" s="16" t="s">
        <v>1896</v>
      </c>
      <c r="H272" s="16" t="s">
        <v>1168</v>
      </c>
      <c r="I272" s="16">
        <v>12.4</v>
      </c>
      <c r="J272" s="16" t="s">
        <v>1897</v>
      </c>
      <c r="K272" s="25">
        <v>44197</v>
      </c>
      <c r="L272" s="25">
        <v>44531</v>
      </c>
      <c r="M272" s="16" t="s">
        <v>1177</v>
      </c>
      <c r="N272" s="26" t="s">
        <v>1177</v>
      </c>
      <c r="O272" s="24"/>
    </row>
    <row r="273" s="5" customFormat="1" ht="21" customHeight="1" spans="1:15">
      <c r="A273" s="15">
        <v>262</v>
      </c>
      <c r="B273" s="16" t="s">
        <v>1883</v>
      </c>
      <c r="C273" s="16" t="s">
        <v>1164</v>
      </c>
      <c r="D273" s="16" t="s">
        <v>1211</v>
      </c>
      <c r="E273" s="16" t="s">
        <v>1898</v>
      </c>
      <c r="F273" s="16">
        <v>25.19</v>
      </c>
      <c r="G273" s="16" t="s">
        <v>1899</v>
      </c>
      <c r="H273" s="16" t="s">
        <v>1168</v>
      </c>
      <c r="I273" s="16">
        <v>25.19</v>
      </c>
      <c r="J273" s="16" t="s">
        <v>1900</v>
      </c>
      <c r="K273" s="25">
        <v>44197</v>
      </c>
      <c r="L273" s="25">
        <v>44531</v>
      </c>
      <c r="M273" s="16" t="s">
        <v>1177</v>
      </c>
      <c r="N273" s="26" t="s">
        <v>1177</v>
      </c>
      <c r="O273" s="24"/>
    </row>
    <row r="274" s="5" customFormat="1" ht="21" customHeight="1" spans="1:15">
      <c r="A274" s="15">
        <v>263</v>
      </c>
      <c r="B274" s="16" t="s">
        <v>1901</v>
      </c>
      <c r="C274" s="16" t="s">
        <v>1164</v>
      </c>
      <c r="D274" s="16" t="s">
        <v>1211</v>
      </c>
      <c r="E274" s="16" t="s">
        <v>1902</v>
      </c>
      <c r="F274" s="16">
        <v>2.99</v>
      </c>
      <c r="G274" s="16" t="s">
        <v>1569</v>
      </c>
      <c r="H274" s="16" t="s">
        <v>1168</v>
      </c>
      <c r="I274" s="16">
        <v>2.99</v>
      </c>
      <c r="J274" s="16" t="s">
        <v>1903</v>
      </c>
      <c r="K274" s="25">
        <v>44197</v>
      </c>
      <c r="L274" s="25">
        <v>44531</v>
      </c>
      <c r="M274" s="16" t="s">
        <v>1177</v>
      </c>
      <c r="N274" s="26" t="s">
        <v>1177</v>
      </c>
      <c r="O274" s="24"/>
    </row>
    <row r="275" s="5" customFormat="1" ht="21" customHeight="1" spans="1:15">
      <c r="A275" s="15">
        <v>264</v>
      </c>
      <c r="B275" s="16" t="s">
        <v>1901</v>
      </c>
      <c r="C275" s="16" t="s">
        <v>1164</v>
      </c>
      <c r="D275" s="16" t="s">
        <v>1211</v>
      </c>
      <c r="E275" s="16" t="s">
        <v>1904</v>
      </c>
      <c r="F275" s="16">
        <v>8.84</v>
      </c>
      <c r="G275" s="16" t="s">
        <v>1538</v>
      </c>
      <c r="H275" s="16" t="s">
        <v>1168</v>
      </c>
      <c r="I275" s="16">
        <v>8.84</v>
      </c>
      <c r="J275" s="16" t="s">
        <v>1389</v>
      </c>
      <c r="K275" s="25">
        <v>44197</v>
      </c>
      <c r="L275" s="25">
        <v>44531</v>
      </c>
      <c r="M275" s="16" t="s">
        <v>1177</v>
      </c>
      <c r="N275" s="26" t="s">
        <v>1177</v>
      </c>
      <c r="O275" s="24"/>
    </row>
    <row r="276" s="5" customFormat="1" ht="21" customHeight="1" spans="1:15">
      <c r="A276" s="15">
        <v>265</v>
      </c>
      <c r="B276" s="16" t="s">
        <v>1901</v>
      </c>
      <c r="C276" s="16" t="s">
        <v>1164</v>
      </c>
      <c r="D276" s="16" t="s">
        <v>1211</v>
      </c>
      <c r="E276" s="16" t="s">
        <v>1905</v>
      </c>
      <c r="F276" s="16">
        <v>9.09</v>
      </c>
      <c r="G276" s="16" t="s">
        <v>1906</v>
      </c>
      <c r="H276" s="16" t="s">
        <v>1168</v>
      </c>
      <c r="I276" s="16">
        <v>9.09</v>
      </c>
      <c r="J276" s="16" t="s">
        <v>1630</v>
      </c>
      <c r="K276" s="25">
        <v>44197</v>
      </c>
      <c r="L276" s="25">
        <v>44531</v>
      </c>
      <c r="M276" s="16" t="s">
        <v>1177</v>
      </c>
      <c r="N276" s="26" t="s">
        <v>1177</v>
      </c>
      <c r="O276" s="24"/>
    </row>
    <row r="277" s="5" customFormat="1" ht="21" customHeight="1" spans="1:15">
      <c r="A277" s="15">
        <v>266</v>
      </c>
      <c r="B277" s="16" t="s">
        <v>1901</v>
      </c>
      <c r="C277" s="16" t="s">
        <v>1164</v>
      </c>
      <c r="D277" s="16" t="s">
        <v>1211</v>
      </c>
      <c r="E277" s="16" t="s">
        <v>1907</v>
      </c>
      <c r="F277" s="16">
        <v>13.59</v>
      </c>
      <c r="G277" s="16" t="s">
        <v>1908</v>
      </c>
      <c r="H277" s="16" t="s">
        <v>1168</v>
      </c>
      <c r="I277" s="16">
        <v>13.59</v>
      </c>
      <c r="J277" s="16" t="s">
        <v>1909</v>
      </c>
      <c r="K277" s="25">
        <v>44197</v>
      </c>
      <c r="L277" s="25">
        <v>44531</v>
      </c>
      <c r="M277" s="16" t="s">
        <v>1177</v>
      </c>
      <c r="N277" s="26" t="s">
        <v>1177</v>
      </c>
      <c r="O277" s="24"/>
    </row>
    <row r="278" s="5" customFormat="1" ht="21" customHeight="1" spans="1:15">
      <c r="A278" s="15">
        <v>267</v>
      </c>
      <c r="B278" s="16" t="s">
        <v>1901</v>
      </c>
      <c r="C278" s="16" t="s">
        <v>1164</v>
      </c>
      <c r="D278" s="16" t="s">
        <v>1211</v>
      </c>
      <c r="E278" s="16" t="s">
        <v>1910</v>
      </c>
      <c r="F278" s="16">
        <v>9.86</v>
      </c>
      <c r="G278" s="16" t="s">
        <v>1911</v>
      </c>
      <c r="H278" s="16" t="s">
        <v>1168</v>
      </c>
      <c r="I278" s="16">
        <v>9.86</v>
      </c>
      <c r="J278" s="16" t="s">
        <v>1607</v>
      </c>
      <c r="K278" s="25">
        <v>44197</v>
      </c>
      <c r="L278" s="25">
        <v>44531</v>
      </c>
      <c r="M278" s="16" t="s">
        <v>1177</v>
      </c>
      <c r="N278" s="26" t="s">
        <v>1177</v>
      </c>
      <c r="O278" s="24"/>
    </row>
    <row r="279" s="5" customFormat="1" ht="21" customHeight="1" spans="1:15">
      <c r="A279" s="15">
        <v>268</v>
      </c>
      <c r="B279" s="16" t="s">
        <v>1901</v>
      </c>
      <c r="C279" s="16" t="s">
        <v>1164</v>
      </c>
      <c r="D279" s="16" t="s">
        <v>1211</v>
      </c>
      <c r="E279" s="16" t="s">
        <v>1912</v>
      </c>
      <c r="F279" s="16">
        <v>20.16</v>
      </c>
      <c r="G279" s="16" t="s">
        <v>1913</v>
      </c>
      <c r="H279" s="16" t="s">
        <v>1168</v>
      </c>
      <c r="I279" s="16">
        <v>20.16</v>
      </c>
      <c r="J279" s="16" t="s">
        <v>1830</v>
      </c>
      <c r="K279" s="25">
        <v>44197</v>
      </c>
      <c r="L279" s="25">
        <v>44531</v>
      </c>
      <c r="M279" s="16" t="s">
        <v>1177</v>
      </c>
      <c r="N279" s="26" t="s">
        <v>1177</v>
      </c>
      <c r="O279" s="24"/>
    </row>
    <row r="280" s="3" customFormat="1" ht="21" customHeight="1" spans="1:15">
      <c r="A280" s="15">
        <v>269</v>
      </c>
      <c r="B280" s="16" t="s">
        <v>1901</v>
      </c>
      <c r="C280" s="16" t="s">
        <v>1164</v>
      </c>
      <c r="D280" s="16" t="s">
        <v>1211</v>
      </c>
      <c r="E280" s="16" t="s">
        <v>1914</v>
      </c>
      <c r="F280" s="16">
        <v>20.78</v>
      </c>
      <c r="G280" s="16" t="s">
        <v>1915</v>
      </c>
      <c r="H280" s="16" t="s">
        <v>1168</v>
      </c>
      <c r="I280" s="16">
        <v>20.78</v>
      </c>
      <c r="J280" s="16" t="s">
        <v>1916</v>
      </c>
      <c r="K280" s="25">
        <v>44197</v>
      </c>
      <c r="L280" s="25">
        <v>44531</v>
      </c>
      <c r="M280" s="16" t="s">
        <v>1177</v>
      </c>
      <c r="N280" s="26" t="s">
        <v>1177</v>
      </c>
      <c r="O280" s="24"/>
    </row>
    <row r="281" s="3" customFormat="1" ht="21" customHeight="1" spans="1:15">
      <c r="A281" s="15">
        <v>270</v>
      </c>
      <c r="B281" s="16" t="s">
        <v>1901</v>
      </c>
      <c r="C281" s="16" t="s">
        <v>1164</v>
      </c>
      <c r="D281" s="16" t="s">
        <v>1211</v>
      </c>
      <c r="E281" s="16" t="s">
        <v>1917</v>
      </c>
      <c r="F281" s="16">
        <v>28.95</v>
      </c>
      <c r="G281" s="16" t="s">
        <v>1918</v>
      </c>
      <c r="H281" s="16" t="s">
        <v>1199</v>
      </c>
      <c r="I281" s="16">
        <v>28.95</v>
      </c>
      <c r="J281" s="16" t="s">
        <v>1236</v>
      </c>
      <c r="K281" s="25">
        <v>44197</v>
      </c>
      <c r="L281" s="25">
        <v>44531</v>
      </c>
      <c r="M281" s="16" t="s">
        <v>1177</v>
      </c>
      <c r="N281" s="26" t="s">
        <v>1177</v>
      </c>
      <c r="O281" s="24"/>
    </row>
    <row r="282" s="3" customFormat="1" ht="21" customHeight="1" spans="1:15">
      <c r="A282" s="15">
        <v>271</v>
      </c>
      <c r="B282" s="16" t="s">
        <v>1901</v>
      </c>
      <c r="C282" s="16" t="s">
        <v>1164</v>
      </c>
      <c r="D282" s="16" t="s">
        <v>1211</v>
      </c>
      <c r="E282" s="16" t="s">
        <v>1919</v>
      </c>
      <c r="F282" s="16">
        <v>14.85</v>
      </c>
      <c r="G282" s="16" t="s">
        <v>1315</v>
      </c>
      <c r="H282" s="16" t="s">
        <v>1199</v>
      </c>
      <c r="I282" s="16">
        <v>14.85</v>
      </c>
      <c r="J282" s="16" t="s">
        <v>1920</v>
      </c>
      <c r="K282" s="25">
        <v>44197</v>
      </c>
      <c r="L282" s="25">
        <v>44531</v>
      </c>
      <c r="M282" s="16" t="s">
        <v>1177</v>
      </c>
      <c r="N282" s="26" t="s">
        <v>1177</v>
      </c>
      <c r="O282" s="24"/>
    </row>
    <row r="283" s="3" customFormat="1" ht="21" customHeight="1" spans="1:15">
      <c r="A283" s="15">
        <v>272</v>
      </c>
      <c r="B283" s="16" t="s">
        <v>1901</v>
      </c>
      <c r="C283" s="16" t="s">
        <v>1164</v>
      </c>
      <c r="D283" s="16" t="s">
        <v>1211</v>
      </c>
      <c r="E283" s="16" t="s">
        <v>1921</v>
      </c>
      <c r="F283" s="16">
        <v>7.08</v>
      </c>
      <c r="G283" s="16" t="s">
        <v>1922</v>
      </c>
      <c r="H283" s="16" t="s">
        <v>1168</v>
      </c>
      <c r="I283" s="16">
        <v>7.08</v>
      </c>
      <c r="J283" s="16" t="s">
        <v>1923</v>
      </c>
      <c r="K283" s="25">
        <v>44197</v>
      </c>
      <c r="L283" s="25">
        <v>44531</v>
      </c>
      <c r="M283" s="16" t="s">
        <v>1177</v>
      </c>
      <c r="N283" s="26" t="s">
        <v>1177</v>
      </c>
      <c r="O283" s="24"/>
    </row>
    <row r="284" s="3" customFormat="1" ht="21" customHeight="1" spans="1:15">
      <c r="A284" s="15"/>
      <c r="B284" s="16"/>
      <c r="C284" s="16"/>
      <c r="D284" s="17" t="s">
        <v>1924</v>
      </c>
      <c r="E284" s="16"/>
      <c r="F284" s="16">
        <f>SUBTOTAL(9,F285:F289)</f>
        <v>360</v>
      </c>
      <c r="G284" s="16"/>
      <c r="H284" s="16"/>
      <c r="I284" s="16"/>
      <c r="J284" s="16"/>
      <c r="K284" s="25"/>
      <c r="L284" s="25"/>
      <c r="M284" s="16"/>
      <c r="N284" s="26"/>
      <c r="O284" s="24"/>
    </row>
    <row r="285" s="3" customFormat="1" ht="21" customHeight="1" spans="1:15">
      <c r="A285" s="15">
        <v>273</v>
      </c>
      <c r="B285" s="16" t="s">
        <v>1189</v>
      </c>
      <c r="C285" s="16" t="s">
        <v>1164</v>
      </c>
      <c r="D285" s="16" t="s">
        <v>1925</v>
      </c>
      <c r="E285" s="16" t="s">
        <v>1926</v>
      </c>
      <c r="F285" s="16">
        <v>100</v>
      </c>
      <c r="G285" s="16" t="s">
        <v>1927</v>
      </c>
      <c r="H285" s="16" t="s">
        <v>1168</v>
      </c>
      <c r="I285" s="16">
        <v>100</v>
      </c>
      <c r="J285" s="16" t="s">
        <v>1928</v>
      </c>
      <c r="K285" s="25">
        <v>44197</v>
      </c>
      <c r="L285" s="25">
        <v>44531</v>
      </c>
      <c r="M285" s="16" t="s">
        <v>1183</v>
      </c>
      <c r="N285" s="26" t="s">
        <v>1189</v>
      </c>
      <c r="O285" s="24"/>
    </row>
    <row r="286" s="3" customFormat="1" ht="21" customHeight="1" spans="1:15">
      <c r="A286" s="15">
        <v>274</v>
      </c>
      <c r="B286" s="16" t="s">
        <v>1929</v>
      </c>
      <c r="C286" s="16" t="s">
        <v>1164</v>
      </c>
      <c r="D286" s="16" t="s">
        <v>1925</v>
      </c>
      <c r="E286" s="16" t="s">
        <v>1930</v>
      </c>
      <c r="F286" s="15">
        <v>70</v>
      </c>
      <c r="G286" s="16" t="s">
        <v>1931</v>
      </c>
      <c r="H286" s="16" t="s">
        <v>1168</v>
      </c>
      <c r="I286" s="15">
        <v>70</v>
      </c>
      <c r="J286" s="16" t="s">
        <v>1928</v>
      </c>
      <c r="K286" s="25">
        <v>44197</v>
      </c>
      <c r="L286" s="25">
        <v>44531</v>
      </c>
      <c r="M286" s="16" t="s">
        <v>1183</v>
      </c>
      <c r="N286" s="26" t="s">
        <v>1929</v>
      </c>
      <c r="O286" s="24"/>
    </row>
    <row r="287" s="3" customFormat="1" ht="21" customHeight="1" spans="1:15">
      <c r="A287" s="15">
        <v>275</v>
      </c>
      <c r="B287" s="16" t="s">
        <v>1932</v>
      </c>
      <c r="C287" s="16" t="s">
        <v>1164</v>
      </c>
      <c r="D287" s="16" t="s">
        <v>1925</v>
      </c>
      <c r="E287" s="16" t="s">
        <v>1933</v>
      </c>
      <c r="F287" s="16">
        <v>70</v>
      </c>
      <c r="G287" s="16" t="s">
        <v>1931</v>
      </c>
      <c r="H287" s="16" t="s">
        <v>1168</v>
      </c>
      <c r="I287" s="16">
        <v>70</v>
      </c>
      <c r="J287" s="16" t="s">
        <v>1928</v>
      </c>
      <c r="K287" s="25">
        <v>44197</v>
      </c>
      <c r="L287" s="25">
        <v>44531</v>
      </c>
      <c r="M287" s="16" t="s">
        <v>1183</v>
      </c>
      <c r="N287" s="16" t="s">
        <v>1932</v>
      </c>
      <c r="O287" s="24"/>
    </row>
    <row r="288" s="3" customFormat="1" ht="21" customHeight="1" spans="1:15">
      <c r="A288" s="15">
        <v>276</v>
      </c>
      <c r="B288" s="16" t="s">
        <v>1934</v>
      </c>
      <c r="C288" s="16" t="s">
        <v>1164</v>
      </c>
      <c r="D288" s="16" t="s">
        <v>1925</v>
      </c>
      <c r="E288" s="16" t="s">
        <v>1935</v>
      </c>
      <c r="F288" s="30">
        <v>70</v>
      </c>
      <c r="G288" s="16" t="s">
        <v>1931</v>
      </c>
      <c r="H288" s="16" t="s">
        <v>1168</v>
      </c>
      <c r="I288" s="30">
        <v>70</v>
      </c>
      <c r="J288" s="16" t="s">
        <v>1928</v>
      </c>
      <c r="K288" s="25">
        <v>44197</v>
      </c>
      <c r="L288" s="25">
        <v>44531</v>
      </c>
      <c r="M288" s="16" t="s">
        <v>1183</v>
      </c>
      <c r="N288" s="16" t="s">
        <v>1934</v>
      </c>
      <c r="O288" s="24"/>
    </row>
    <row r="289" s="3" customFormat="1" ht="21" customHeight="1" spans="1:15">
      <c r="A289" s="15">
        <v>277</v>
      </c>
      <c r="B289" s="16" t="s">
        <v>1934</v>
      </c>
      <c r="C289" s="16" t="s">
        <v>1164</v>
      </c>
      <c r="D289" s="16" t="s">
        <v>1925</v>
      </c>
      <c r="E289" s="16" t="s">
        <v>1936</v>
      </c>
      <c r="F289" s="16">
        <v>50</v>
      </c>
      <c r="G289" s="16" t="s">
        <v>1937</v>
      </c>
      <c r="H289" s="15" t="s">
        <v>1199</v>
      </c>
      <c r="I289" s="16">
        <v>50</v>
      </c>
      <c r="J289" s="16" t="s">
        <v>1938</v>
      </c>
      <c r="K289" s="25">
        <v>44197</v>
      </c>
      <c r="L289" s="25">
        <v>44531</v>
      </c>
      <c r="M289" s="15" t="s">
        <v>1170</v>
      </c>
      <c r="N289" s="16" t="s">
        <v>1939</v>
      </c>
      <c r="O289" s="24"/>
    </row>
    <row r="290" s="3" customFormat="1" ht="21" customHeight="1" spans="1:15">
      <c r="A290" s="15"/>
      <c r="B290" s="16"/>
      <c r="C290" s="16"/>
      <c r="D290" s="17" t="s">
        <v>1940</v>
      </c>
      <c r="E290" s="16"/>
      <c r="F290" s="16">
        <f>SUBTOTAL(9,F291:F302)</f>
        <v>776.428</v>
      </c>
      <c r="G290" s="16"/>
      <c r="H290" s="16"/>
      <c r="I290" s="16"/>
      <c r="J290" s="16"/>
      <c r="K290" s="25"/>
      <c r="L290" s="25"/>
      <c r="M290" s="16"/>
      <c r="N290" s="26"/>
      <c r="O290" s="24"/>
    </row>
    <row r="291" s="3" customFormat="1" ht="21" customHeight="1" spans="1:15">
      <c r="A291" s="15">
        <v>278</v>
      </c>
      <c r="B291" s="16" t="s">
        <v>1941</v>
      </c>
      <c r="C291" s="16" t="s">
        <v>1164</v>
      </c>
      <c r="D291" s="16" t="s">
        <v>1942</v>
      </c>
      <c r="E291" s="16" t="s">
        <v>1943</v>
      </c>
      <c r="F291" s="16">
        <v>70</v>
      </c>
      <c r="G291" s="16" t="s">
        <v>1931</v>
      </c>
      <c r="H291" s="16" t="s">
        <v>1168</v>
      </c>
      <c r="I291" s="16">
        <v>70</v>
      </c>
      <c r="J291" s="16" t="s">
        <v>1944</v>
      </c>
      <c r="K291" s="25">
        <v>44197</v>
      </c>
      <c r="L291" s="25">
        <v>44531</v>
      </c>
      <c r="M291" s="16" t="s">
        <v>1177</v>
      </c>
      <c r="N291" s="26" t="s">
        <v>1941</v>
      </c>
      <c r="O291" s="24"/>
    </row>
    <row r="292" s="3" customFormat="1" ht="21" customHeight="1" spans="1:15">
      <c r="A292" s="15">
        <v>279</v>
      </c>
      <c r="B292" s="16" t="s">
        <v>1941</v>
      </c>
      <c r="C292" s="16" t="s">
        <v>1164</v>
      </c>
      <c r="D292" s="16" t="s">
        <v>1942</v>
      </c>
      <c r="E292" s="16" t="s">
        <v>1945</v>
      </c>
      <c r="F292" s="16">
        <v>30</v>
      </c>
      <c r="G292" s="16" t="s">
        <v>1946</v>
      </c>
      <c r="H292" s="16" t="s">
        <v>1168</v>
      </c>
      <c r="I292" s="16">
        <v>30</v>
      </c>
      <c r="J292" s="16" t="s">
        <v>1947</v>
      </c>
      <c r="K292" s="25">
        <v>44197</v>
      </c>
      <c r="L292" s="25">
        <v>44531</v>
      </c>
      <c r="M292" s="16" t="s">
        <v>1177</v>
      </c>
      <c r="N292" s="26" t="s">
        <v>1941</v>
      </c>
      <c r="O292" s="24"/>
    </row>
    <row r="293" s="3" customFormat="1" ht="21" customHeight="1" spans="1:15">
      <c r="A293" s="15">
        <v>280</v>
      </c>
      <c r="B293" s="18" t="s">
        <v>1179</v>
      </c>
      <c r="C293" s="18" t="s">
        <v>1164</v>
      </c>
      <c r="D293" s="16" t="s">
        <v>1942</v>
      </c>
      <c r="E293" s="19" t="s">
        <v>1948</v>
      </c>
      <c r="F293" s="18">
        <v>10</v>
      </c>
      <c r="G293" s="16" t="s">
        <v>1949</v>
      </c>
      <c r="H293" s="15" t="s">
        <v>1186</v>
      </c>
      <c r="I293" s="18">
        <v>10</v>
      </c>
      <c r="J293" s="16" t="s">
        <v>1938</v>
      </c>
      <c r="K293" s="25">
        <v>44197</v>
      </c>
      <c r="L293" s="25">
        <v>44531</v>
      </c>
      <c r="M293" s="15" t="s">
        <v>1170</v>
      </c>
      <c r="N293" s="18" t="s">
        <v>1188</v>
      </c>
      <c r="O293" s="24"/>
    </row>
    <row r="294" s="3" customFormat="1" ht="21" customHeight="1" spans="1:15">
      <c r="A294" s="15">
        <v>281</v>
      </c>
      <c r="B294" s="16" t="s">
        <v>1950</v>
      </c>
      <c r="C294" s="16" t="s">
        <v>1164</v>
      </c>
      <c r="D294" s="16" t="s">
        <v>1942</v>
      </c>
      <c r="E294" s="16" t="s">
        <v>1951</v>
      </c>
      <c r="F294" s="16">
        <v>30</v>
      </c>
      <c r="G294" s="15" t="s">
        <v>1946</v>
      </c>
      <c r="H294" s="16" t="s">
        <v>1168</v>
      </c>
      <c r="I294" s="16">
        <v>30</v>
      </c>
      <c r="J294" s="16" t="s">
        <v>1952</v>
      </c>
      <c r="K294" s="25">
        <v>44197</v>
      </c>
      <c r="L294" s="25">
        <v>44531</v>
      </c>
      <c r="M294" s="16" t="s">
        <v>1183</v>
      </c>
      <c r="N294" s="26" t="s">
        <v>1183</v>
      </c>
      <c r="O294" s="24"/>
    </row>
    <row r="295" s="3" customFormat="1" ht="21" customHeight="1" spans="1:15">
      <c r="A295" s="15">
        <v>282</v>
      </c>
      <c r="B295" s="16" t="s">
        <v>1197</v>
      </c>
      <c r="C295" s="16" t="s">
        <v>1164</v>
      </c>
      <c r="D295" s="16" t="s">
        <v>1942</v>
      </c>
      <c r="E295" s="16" t="s">
        <v>1953</v>
      </c>
      <c r="F295" s="15">
        <v>10</v>
      </c>
      <c r="G295" s="16" t="s">
        <v>1949</v>
      </c>
      <c r="H295" s="15" t="s">
        <v>1199</v>
      </c>
      <c r="I295" s="15">
        <v>10</v>
      </c>
      <c r="J295" s="16" t="s">
        <v>1954</v>
      </c>
      <c r="K295" s="25">
        <v>44197</v>
      </c>
      <c r="L295" s="25">
        <v>44531</v>
      </c>
      <c r="M295" s="15" t="s">
        <v>1170</v>
      </c>
      <c r="N295" s="16" t="s">
        <v>1201</v>
      </c>
      <c r="O295" s="24"/>
    </row>
    <row r="296" s="3" customFormat="1" ht="21" customHeight="1" spans="1:15">
      <c r="A296" s="15">
        <v>283</v>
      </c>
      <c r="B296" s="16" t="s">
        <v>1932</v>
      </c>
      <c r="C296" s="16" t="s">
        <v>1164</v>
      </c>
      <c r="D296" s="16" t="s">
        <v>1942</v>
      </c>
      <c r="E296" s="16" t="s">
        <v>1955</v>
      </c>
      <c r="F296" s="16">
        <v>30</v>
      </c>
      <c r="G296" s="16" t="s">
        <v>1946</v>
      </c>
      <c r="H296" s="16" t="s">
        <v>1168</v>
      </c>
      <c r="I296" s="16">
        <v>30</v>
      </c>
      <c r="J296" s="16" t="s">
        <v>1956</v>
      </c>
      <c r="K296" s="25">
        <v>44197</v>
      </c>
      <c r="L296" s="25">
        <v>44531</v>
      </c>
      <c r="M296" s="16" t="s">
        <v>1177</v>
      </c>
      <c r="N296" s="16" t="s">
        <v>1932</v>
      </c>
      <c r="O296" s="24"/>
    </row>
    <row r="297" s="3" customFormat="1" ht="21" customHeight="1" spans="1:15">
      <c r="A297" s="15">
        <v>284</v>
      </c>
      <c r="B297" s="16" t="s">
        <v>1932</v>
      </c>
      <c r="C297" s="16" t="s">
        <v>1164</v>
      </c>
      <c r="D297" s="16" t="s">
        <v>1942</v>
      </c>
      <c r="E297" s="16" t="s">
        <v>1957</v>
      </c>
      <c r="F297" s="15">
        <v>10</v>
      </c>
      <c r="G297" s="16" t="s">
        <v>1949</v>
      </c>
      <c r="H297" s="15" t="s">
        <v>1199</v>
      </c>
      <c r="I297" s="15">
        <v>10</v>
      </c>
      <c r="J297" s="16" t="s">
        <v>1958</v>
      </c>
      <c r="K297" s="25">
        <v>44197</v>
      </c>
      <c r="L297" s="25">
        <v>44531</v>
      </c>
      <c r="M297" s="15" t="s">
        <v>1170</v>
      </c>
      <c r="N297" s="16" t="s">
        <v>1959</v>
      </c>
      <c r="O297" s="24"/>
    </row>
    <row r="298" s="3" customFormat="1" ht="21" customHeight="1" spans="1:15">
      <c r="A298" s="15">
        <v>285</v>
      </c>
      <c r="B298" s="16" t="s">
        <v>1932</v>
      </c>
      <c r="C298" s="16" t="s">
        <v>1164</v>
      </c>
      <c r="D298" s="16" t="s">
        <v>1942</v>
      </c>
      <c r="E298" s="16" t="s">
        <v>1960</v>
      </c>
      <c r="F298" s="15">
        <v>30</v>
      </c>
      <c r="G298" s="16" t="s">
        <v>1946</v>
      </c>
      <c r="H298" s="15" t="s">
        <v>1186</v>
      </c>
      <c r="I298" s="15">
        <v>30</v>
      </c>
      <c r="J298" s="16" t="s">
        <v>1958</v>
      </c>
      <c r="K298" s="25">
        <v>44197</v>
      </c>
      <c r="L298" s="25">
        <v>44531</v>
      </c>
      <c r="M298" s="15" t="s">
        <v>1170</v>
      </c>
      <c r="N298" s="16" t="s">
        <v>1959</v>
      </c>
      <c r="O298" s="24"/>
    </row>
    <row r="299" s="3" customFormat="1" ht="21" customHeight="1" spans="1:15">
      <c r="A299" s="15">
        <v>286</v>
      </c>
      <c r="B299" s="16" t="s">
        <v>1961</v>
      </c>
      <c r="C299" s="16" t="s">
        <v>1164</v>
      </c>
      <c r="D299" s="16" t="s">
        <v>1942</v>
      </c>
      <c r="E299" s="16" t="s">
        <v>1962</v>
      </c>
      <c r="F299" s="16">
        <v>200</v>
      </c>
      <c r="G299" s="16" t="s">
        <v>1963</v>
      </c>
      <c r="H299" s="16" t="s">
        <v>1168</v>
      </c>
      <c r="I299" s="16">
        <v>200</v>
      </c>
      <c r="J299" s="16" t="s">
        <v>1964</v>
      </c>
      <c r="K299" s="25">
        <v>44197</v>
      </c>
      <c r="L299" s="25">
        <v>44531</v>
      </c>
      <c r="M299" s="16" t="s">
        <v>1177</v>
      </c>
      <c r="N299" s="26" t="s">
        <v>1961</v>
      </c>
      <c r="O299" s="24"/>
    </row>
    <row r="300" s="3" customFormat="1" ht="21" customHeight="1" spans="1:15">
      <c r="A300" s="15">
        <v>287</v>
      </c>
      <c r="B300" s="16" t="s">
        <v>1965</v>
      </c>
      <c r="C300" s="16" t="s">
        <v>1164</v>
      </c>
      <c r="D300" s="16" t="s">
        <v>1942</v>
      </c>
      <c r="E300" s="16" t="s">
        <v>1966</v>
      </c>
      <c r="F300" s="31">
        <v>21.428</v>
      </c>
      <c r="G300" s="16" t="s">
        <v>1967</v>
      </c>
      <c r="H300" s="16" t="s">
        <v>1168</v>
      </c>
      <c r="I300" s="31">
        <v>21.428</v>
      </c>
      <c r="J300" s="16" t="s">
        <v>1968</v>
      </c>
      <c r="K300" s="25">
        <v>44197</v>
      </c>
      <c r="L300" s="25">
        <v>44531</v>
      </c>
      <c r="M300" s="16" t="s">
        <v>1170</v>
      </c>
      <c r="N300" s="26" t="s">
        <v>1965</v>
      </c>
      <c r="O300" s="24"/>
    </row>
    <row r="301" s="3" customFormat="1" ht="21" customHeight="1" spans="1:15">
      <c r="A301" s="15">
        <v>288</v>
      </c>
      <c r="B301" s="32" t="s">
        <v>1969</v>
      </c>
      <c r="C301" s="16" t="s">
        <v>1164</v>
      </c>
      <c r="D301" s="16" t="s">
        <v>1942</v>
      </c>
      <c r="E301" s="16" t="s">
        <v>1970</v>
      </c>
      <c r="F301" s="16">
        <v>75</v>
      </c>
      <c r="G301" s="16" t="s">
        <v>1971</v>
      </c>
      <c r="H301" s="16" t="s">
        <v>1168</v>
      </c>
      <c r="I301" s="16">
        <v>75</v>
      </c>
      <c r="J301" s="16" t="s">
        <v>1972</v>
      </c>
      <c r="K301" s="25">
        <v>44197</v>
      </c>
      <c r="L301" s="25">
        <v>44531</v>
      </c>
      <c r="M301" s="16" t="s">
        <v>1973</v>
      </c>
      <c r="N301" s="32" t="s">
        <v>1969</v>
      </c>
      <c r="O301" s="24"/>
    </row>
    <row r="302" s="3" customFormat="1" ht="21" customHeight="1" spans="1:15">
      <c r="A302" s="15">
        <v>289</v>
      </c>
      <c r="B302" s="16" t="s">
        <v>1974</v>
      </c>
      <c r="C302" s="16" t="s">
        <v>1164</v>
      </c>
      <c r="D302" s="16" t="s">
        <v>1942</v>
      </c>
      <c r="E302" s="16" t="s">
        <v>1975</v>
      </c>
      <c r="F302" s="16">
        <v>260</v>
      </c>
      <c r="G302" s="16" t="s">
        <v>1976</v>
      </c>
      <c r="H302" s="16" t="s">
        <v>1199</v>
      </c>
      <c r="I302" s="16">
        <v>260</v>
      </c>
      <c r="J302" s="16" t="s">
        <v>1977</v>
      </c>
      <c r="K302" s="25">
        <v>44197</v>
      </c>
      <c r="L302" s="25">
        <v>44531</v>
      </c>
      <c r="M302" s="16" t="s">
        <v>1974</v>
      </c>
      <c r="N302" s="26" t="s">
        <v>1974</v>
      </c>
      <c r="O302" s="24"/>
    </row>
    <row r="303" s="3" customFormat="1" ht="21" customHeight="1" spans="1:15">
      <c r="A303" s="15"/>
      <c r="B303" s="16"/>
      <c r="C303" s="16"/>
      <c r="D303" s="17" t="s">
        <v>1978</v>
      </c>
      <c r="E303" s="16"/>
      <c r="F303" s="16">
        <f>SUBTOTAL(9,F304:F306)</f>
        <v>160</v>
      </c>
      <c r="G303" s="16"/>
      <c r="H303" s="16"/>
      <c r="I303" s="16"/>
      <c r="J303" s="16"/>
      <c r="K303" s="25"/>
      <c r="L303" s="25"/>
      <c r="M303" s="16"/>
      <c r="N303" s="26"/>
      <c r="O303" s="24"/>
    </row>
    <row r="304" s="3" customFormat="1" ht="21" customHeight="1" spans="1:15">
      <c r="A304" s="15">
        <v>290</v>
      </c>
      <c r="B304" s="16" t="s">
        <v>1979</v>
      </c>
      <c r="C304" s="16" t="s">
        <v>1164</v>
      </c>
      <c r="D304" s="16" t="s">
        <v>1980</v>
      </c>
      <c r="E304" s="16" t="s">
        <v>1981</v>
      </c>
      <c r="F304" s="16">
        <v>25</v>
      </c>
      <c r="G304" s="16" t="s">
        <v>1982</v>
      </c>
      <c r="H304" s="16" t="s">
        <v>1168</v>
      </c>
      <c r="I304" s="16">
        <v>25</v>
      </c>
      <c r="J304" s="16" t="s">
        <v>1983</v>
      </c>
      <c r="K304" s="25">
        <v>44197</v>
      </c>
      <c r="L304" s="25">
        <v>44531</v>
      </c>
      <c r="M304" s="16" t="s">
        <v>1177</v>
      </c>
      <c r="N304" s="26" t="s">
        <v>1979</v>
      </c>
      <c r="O304" s="24"/>
    </row>
    <row r="305" s="3" customFormat="1" ht="21" customHeight="1" spans="1:15">
      <c r="A305" s="15">
        <v>291</v>
      </c>
      <c r="B305" s="16" t="s">
        <v>1567</v>
      </c>
      <c r="C305" s="16" t="s">
        <v>1164</v>
      </c>
      <c r="D305" s="16" t="s">
        <v>1980</v>
      </c>
      <c r="E305" s="16" t="s">
        <v>1984</v>
      </c>
      <c r="F305" s="15">
        <v>100</v>
      </c>
      <c r="G305" s="16" t="s">
        <v>1927</v>
      </c>
      <c r="H305" s="15" t="s">
        <v>1199</v>
      </c>
      <c r="I305" s="15">
        <v>100</v>
      </c>
      <c r="J305" s="16" t="s">
        <v>1985</v>
      </c>
      <c r="K305" s="25">
        <v>44197</v>
      </c>
      <c r="L305" s="25">
        <v>44531</v>
      </c>
      <c r="M305" s="15" t="s">
        <v>1170</v>
      </c>
      <c r="N305" s="16" t="s">
        <v>1986</v>
      </c>
      <c r="O305" s="24"/>
    </row>
    <row r="306" s="3" customFormat="1" ht="21" customHeight="1" spans="1:15">
      <c r="A306" s="15">
        <v>292</v>
      </c>
      <c r="B306" s="16" t="s">
        <v>1987</v>
      </c>
      <c r="C306" s="16" t="s">
        <v>1164</v>
      </c>
      <c r="D306" s="16" t="s">
        <v>1980</v>
      </c>
      <c r="E306" s="16" t="s">
        <v>1988</v>
      </c>
      <c r="F306" s="16">
        <v>35</v>
      </c>
      <c r="G306" s="16" t="s">
        <v>1989</v>
      </c>
      <c r="H306" s="15" t="s">
        <v>1199</v>
      </c>
      <c r="I306" s="16">
        <v>35</v>
      </c>
      <c r="J306" s="16" t="s">
        <v>1990</v>
      </c>
      <c r="K306" s="25">
        <v>44197</v>
      </c>
      <c r="L306" s="25">
        <v>44531</v>
      </c>
      <c r="M306" s="15" t="s">
        <v>1170</v>
      </c>
      <c r="N306" s="16" t="s">
        <v>1991</v>
      </c>
      <c r="O306" s="24"/>
    </row>
    <row r="307" s="3" customFormat="1" ht="21" customHeight="1" spans="1:15">
      <c r="A307" s="15"/>
      <c r="B307" s="16"/>
      <c r="C307" s="16"/>
      <c r="D307" s="17" t="s">
        <v>1992</v>
      </c>
      <c r="E307" s="16"/>
      <c r="F307" s="33">
        <f t="shared" ref="F307:F311" si="0">SUBTOTAL(9,F308)</f>
        <v>14.3175</v>
      </c>
      <c r="G307" s="33"/>
      <c r="H307" s="16"/>
      <c r="I307" s="33"/>
      <c r="J307" s="16"/>
      <c r="K307" s="25"/>
      <c r="L307" s="25"/>
      <c r="M307" s="16"/>
      <c r="N307" s="26"/>
      <c r="O307" s="24"/>
    </row>
    <row r="308" s="3" customFormat="1" ht="21" customHeight="1" spans="1:15">
      <c r="A308" s="15">
        <v>293</v>
      </c>
      <c r="B308" s="16" t="s">
        <v>1197</v>
      </c>
      <c r="C308" s="16" t="s">
        <v>1164</v>
      </c>
      <c r="D308" s="16" t="s">
        <v>1993</v>
      </c>
      <c r="E308" s="16" t="s">
        <v>1994</v>
      </c>
      <c r="F308" s="33">
        <v>14.3175</v>
      </c>
      <c r="G308" s="33" t="s">
        <v>1995</v>
      </c>
      <c r="H308" s="16" t="s">
        <v>1168</v>
      </c>
      <c r="I308" s="33">
        <v>14.3175</v>
      </c>
      <c r="J308" s="16" t="s">
        <v>1996</v>
      </c>
      <c r="K308" s="25">
        <v>44197</v>
      </c>
      <c r="L308" s="25">
        <v>44531</v>
      </c>
      <c r="M308" s="16" t="s">
        <v>1973</v>
      </c>
      <c r="N308" s="26" t="s">
        <v>1973</v>
      </c>
      <c r="O308" s="24"/>
    </row>
    <row r="309" s="3" customFormat="1" ht="21" customHeight="1" spans="1:15">
      <c r="A309" s="15"/>
      <c r="B309" s="16"/>
      <c r="C309" s="16"/>
      <c r="D309" s="17" t="s">
        <v>1997</v>
      </c>
      <c r="E309" s="16"/>
      <c r="F309" s="16">
        <f t="shared" si="0"/>
        <v>30</v>
      </c>
      <c r="G309" s="16"/>
      <c r="H309" s="16"/>
      <c r="I309" s="16"/>
      <c r="J309" s="16"/>
      <c r="K309" s="25"/>
      <c r="L309" s="25"/>
      <c r="M309" s="16"/>
      <c r="N309" s="16"/>
      <c r="O309" s="24"/>
    </row>
    <row r="310" s="3" customFormat="1" ht="21" customHeight="1" spans="1:15">
      <c r="A310" s="15">
        <v>294</v>
      </c>
      <c r="B310" s="16" t="s">
        <v>1929</v>
      </c>
      <c r="C310" s="16" t="s">
        <v>1164</v>
      </c>
      <c r="D310" s="16" t="s">
        <v>1998</v>
      </c>
      <c r="E310" s="16" t="s">
        <v>1999</v>
      </c>
      <c r="F310" s="16">
        <v>30</v>
      </c>
      <c r="G310" s="16" t="s">
        <v>1946</v>
      </c>
      <c r="H310" s="16" t="s">
        <v>1168</v>
      </c>
      <c r="I310" s="16">
        <v>30</v>
      </c>
      <c r="J310" s="16" t="s">
        <v>2000</v>
      </c>
      <c r="K310" s="25">
        <v>44197</v>
      </c>
      <c r="L310" s="25">
        <v>44531</v>
      </c>
      <c r="M310" s="16" t="s">
        <v>1177</v>
      </c>
      <c r="N310" s="16" t="s">
        <v>1929</v>
      </c>
      <c r="O310" s="24"/>
    </row>
    <row r="311" s="3" customFormat="1" ht="21" customHeight="1" spans="1:15">
      <c r="A311" s="15"/>
      <c r="B311" s="16"/>
      <c r="C311" s="16"/>
      <c r="D311" s="17" t="s">
        <v>2001</v>
      </c>
      <c r="E311" s="16"/>
      <c r="F311" s="16">
        <f t="shared" si="0"/>
        <v>100</v>
      </c>
      <c r="G311" s="16"/>
      <c r="H311" s="16"/>
      <c r="I311" s="16"/>
      <c r="J311" s="16"/>
      <c r="K311" s="25"/>
      <c r="L311" s="25"/>
      <c r="M311" s="16"/>
      <c r="N311" s="26"/>
      <c r="O311" s="24"/>
    </row>
    <row r="312" s="3" customFormat="1" ht="21" customHeight="1" spans="1:15">
      <c r="A312" s="15">
        <v>295</v>
      </c>
      <c r="B312" s="16" t="s">
        <v>1987</v>
      </c>
      <c r="C312" s="16" t="s">
        <v>1164</v>
      </c>
      <c r="D312" s="16" t="s">
        <v>2002</v>
      </c>
      <c r="E312" s="16" t="s">
        <v>2003</v>
      </c>
      <c r="F312" s="16">
        <v>100</v>
      </c>
      <c r="G312" s="16" t="s">
        <v>1927</v>
      </c>
      <c r="H312" s="16" t="s">
        <v>1168</v>
      </c>
      <c r="I312" s="16">
        <v>100</v>
      </c>
      <c r="J312" s="16" t="s">
        <v>2004</v>
      </c>
      <c r="K312" s="25">
        <v>44197</v>
      </c>
      <c r="L312" s="25">
        <v>44531</v>
      </c>
      <c r="M312" s="16" t="s">
        <v>1177</v>
      </c>
      <c r="N312" s="26" t="s">
        <v>1987</v>
      </c>
      <c r="O312" s="24"/>
    </row>
    <row r="313" s="3" customFormat="1" ht="21" customHeight="1" spans="1:15">
      <c r="A313" s="15"/>
      <c r="B313" s="16"/>
      <c r="C313" s="16"/>
      <c r="D313" s="17" t="s">
        <v>2005</v>
      </c>
      <c r="E313" s="16"/>
      <c r="F313" s="16">
        <f>SUBTOTAL(9,F314:F362)</f>
        <v>1210.6669</v>
      </c>
      <c r="G313" s="16"/>
      <c r="H313" s="16"/>
      <c r="I313" s="16"/>
      <c r="J313" s="16"/>
      <c r="K313" s="25"/>
      <c r="L313" s="25"/>
      <c r="M313" s="16"/>
      <c r="N313" s="26"/>
      <c r="O313" s="24"/>
    </row>
    <row r="314" s="3" customFormat="1" ht="21" customHeight="1" spans="1:15">
      <c r="A314" s="15">
        <v>296</v>
      </c>
      <c r="B314" s="16" t="s">
        <v>2006</v>
      </c>
      <c r="C314" s="16" t="s">
        <v>1164</v>
      </c>
      <c r="D314" s="16" t="s">
        <v>2007</v>
      </c>
      <c r="E314" s="16" t="s">
        <v>2008</v>
      </c>
      <c r="F314" s="16">
        <v>8</v>
      </c>
      <c r="G314" s="16" t="s">
        <v>2009</v>
      </c>
      <c r="H314" s="16" t="s">
        <v>1168</v>
      </c>
      <c r="I314" s="16">
        <v>8</v>
      </c>
      <c r="J314" s="16" t="s">
        <v>2010</v>
      </c>
      <c r="K314" s="25">
        <v>44197</v>
      </c>
      <c r="L314" s="25">
        <v>44531</v>
      </c>
      <c r="M314" s="16" t="s">
        <v>1177</v>
      </c>
      <c r="N314" s="26" t="s">
        <v>2006</v>
      </c>
      <c r="O314" s="24"/>
    </row>
    <row r="315" s="3" customFormat="1" ht="21" customHeight="1" spans="1:15">
      <c r="A315" s="15">
        <v>297</v>
      </c>
      <c r="B315" s="16" t="s">
        <v>2006</v>
      </c>
      <c r="C315" s="16" t="s">
        <v>1164</v>
      </c>
      <c r="D315" s="16" t="s">
        <v>2007</v>
      </c>
      <c r="E315" s="16" t="s">
        <v>2011</v>
      </c>
      <c r="F315" s="16">
        <v>3</v>
      </c>
      <c r="G315" s="16" t="s">
        <v>1289</v>
      </c>
      <c r="H315" s="16" t="s">
        <v>1168</v>
      </c>
      <c r="I315" s="16">
        <v>3</v>
      </c>
      <c r="J315" s="16" t="s">
        <v>1377</v>
      </c>
      <c r="K315" s="25">
        <v>44197</v>
      </c>
      <c r="L315" s="25">
        <v>44531</v>
      </c>
      <c r="M315" s="16" t="s">
        <v>1177</v>
      </c>
      <c r="N315" s="26" t="s">
        <v>2006</v>
      </c>
      <c r="O315" s="24"/>
    </row>
    <row r="316" s="3" customFormat="1" ht="21" customHeight="1" spans="1:15">
      <c r="A316" s="15">
        <v>298</v>
      </c>
      <c r="B316" s="16" t="s">
        <v>2012</v>
      </c>
      <c r="C316" s="16" t="s">
        <v>1164</v>
      </c>
      <c r="D316" s="16" t="s">
        <v>2007</v>
      </c>
      <c r="E316" s="16" t="s">
        <v>2013</v>
      </c>
      <c r="F316" s="16">
        <v>15</v>
      </c>
      <c r="G316" s="16" t="s">
        <v>2014</v>
      </c>
      <c r="H316" s="16" t="s">
        <v>1168</v>
      </c>
      <c r="I316" s="16">
        <v>15</v>
      </c>
      <c r="J316" s="16" t="s">
        <v>1903</v>
      </c>
      <c r="K316" s="25">
        <v>44197</v>
      </c>
      <c r="L316" s="25">
        <v>44531</v>
      </c>
      <c r="M316" s="16" t="s">
        <v>1177</v>
      </c>
      <c r="N316" s="26" t="s">
        <v>2012</v>
      </c>
      <c r="O316" s="24"/>
    </row>
    <row r="317" s="3" customFormat="1" ht="21" customHeight="1" spans="1:15">
      <c r="A317" s="15">
        <v>299</v>
      </c>
      <c r="B317" s="16" t="s">
        <v>2015</v>
      </c>
      <c r="C317" s="16" t="s">
        <v>1164</v>
      </c>
      <c r="D317" s="16" t="s">
        <v>2007</v>
      </c>
      <c r="E317" s="16" t="s">
        <v>2016</v>
      </c>
      <c r="F317" s="16">
        <v>20</v>
      </c>
      <c r="G317" s="16" t="s">
        <v>2017</v>
      </c>
      <c r="H317" s="16" t="s">
        <v>1168</v>
      </c>
      <c r="I317" s="16">
        <v>20</v>
      </c>
      <c r="J317" s="16" t="s">
        <v>2018</v>
      </c>
      <c r="K317" s="25">
        <v>44197</v>
      </c>
      <c r="L317" s="25">
        <v>44531</v>
      </c>
      <c r="M317" s="16" t="s">
        <v>1183</v>
      </c>
      <c r="N317" s="26" t="s">
        <v>1183</v>
      </c>
      <c r="O317" s="24"/>
    </row>
    <row r="318" s="3" customFormat="1" ht="21" customHeight="1" spans="1:15">
      <c r="A318" s="15">
        <v>300</v>
      </c>
      <c r="B318" s="16" t="s">
        <v>2019</v>
      </c>
      <c r="C318" s="16" t="s">
        <v>1164</v>
      </c>
      <c r="D318" s="16" t="s">
        <v>2007</v>
      </c>
      <c r="E318" s="16" t="s">
        <v>2020</v>
      </c>
      <c r="F318" s="16">
        <v>10</v>
      </c>
      <c r="G318" s="16" t="s">
        <v>1946</v>
      </c>
      <c r="H318" s="16" t="s">
        <v>1168</v>
      </c>
      <c r="I318" s="16">
        <v>10</v>
      </c>
      <c r="J318" s="16" t="s">
        <v>2021</v>
      </c>
      <c r="K318" s="25">
        <v>44197</v>
      </c>
      <c r="L318" s="25">
        <v>44531</v>
      </c>
      <c r="M318" s="16" t="s">
        <v>1183</v>
      </c>
      <c r="N318" s="26" t="s">
        <v>1183</v>
      </c>
      <c r="O318" s="24"/>
    </row>
    <row r="319" s="3" customFormat="1" ht="21" customHeight="1" spans="1:15">
      <c r="A319" s="15">
        <v>301</v>
      </c>
      <c r="B319" s="16" t="s">
        <v>2022</v>
      </c>
      <c r="C319" s="16" t="s">
        <v>1164</v>
      </c>
      <c r="D319" s="16" t="s">
        <v>2007</v>
      </c>
      <c r="E319" s="16" t="s">
        <v>2020</v>
      </c>
      <c r="F319" s="16">
        <v>10</v>
      </c>
      <c r="G319" s="16" t="s">
        <v>1946</v>
      </c>
      <c r="H319" s="16" t="s">
        <v>1168</v>
      </c>
      <c r="I319" s="16">
        <v>10</v>
      </c>
      <c r="J319" s="16" t="s">
        <v>2021</v>
      </c>
      <c r="K319" s="25">
        <v>44197</v>
      </c>
      <c r="L319" s="25">
        <v>44531</v>
      </c>
      <c r="M319" s="16" t="s">
        <v>1183</v>
      </c>
      <c r="N319" s="26" t="s">
        <v>1183</v>
      </c>
      <c r="O319" s="24"/>
    </row>
    <row r="320" s="3" customFormat="1" ht="21" customHeight="1" spans="1:15">
      <c r="A320" s="15">
        <v>302</v>
      </c>
      <c r="B320" s="16" t="s">
        <v>2023</v>
      </c>
      <c r="C320" s="16" t="s">
        <v>1164</v>
      </c>
      <c r="D320" s="16" t="s">
        <v>2007</v>
      </c>
      <c r="E320" s="18" t="s">
        <v>2024</v>
      </c>
      <c r="F320" s="34">
        <v>3</v>
      </c>
      <c r="G320" s="16" t="s">
        <v>1289</v>
      </c>
      <c r="H320" s="16" t="s">
        <v>1168</v>
      </c>
      <c r="I320" s="34">
        <v>3</v>
      </c>
      <c r="J320" s="16" t="s">
        <v>2025</v>
      </c>
      <c r="K320" s="25">
        <v>44197</v>
      </c>
      <c r="L320" s="25">
        <v>44531</v>
      </c>
      <c r="M320" s="16" t="s">
        <v>1177</v>
      </c>
      <c r="N320" s="26" t="s">
        <v>2023</v>
      </c>
      <c r="O320" s="24"/>
    </row>
    <row r="321" s="3" customFormat="1" ht="21" customHeight="1" spans="1:15">
      <c r="A321" s="15">
        <v>303</v>
      </c>
      <c r="B321" s="16" t="s">
        <v>2026</v>
      </c>
      <c r="C321" s="16" t="s">
        <v>1164</v>
      </c>
      <c r="D321" s="16" t="s">
        <v>2007</v>
      </c>
      <c r="E321" s="16" t="s">
        <v>2027</v>
      </c>
      <c r="F321" s="16">
        <v>7.8472</v>
      </c>
      <c r="G321" s="16" t="s">
        <v>2028</v>
      </c>
      <c r="H321" s="16" t="s">
        <v>1168</v>
      </c>
      <c r="I321" s="16">
        <v>7.8472</v>
      </c>
      <c r="J321" s="16" t="s">
        <v>2029</v>
      </c>
      <c r="K321" s="25">
        <v>44197</v>
      </c>
      <c r="L321" s="25">
        <v>44531</v>
      </c>
      <c r="M321" s="16" t="s">
        <v>1177</v>
      </c>
      <c r="N321" s="26" t="s">
        <v>2026</v>
      </c>
      <c r="O321" s="24"/>
    </row>
    <row r="322" s="3" customFormat="1" ht="21" customHeight="1" spans="1:15">
      <c r="A322" s="15">
        <v>304</v>
      </c>
      <c r="B322" s="16" t="s">
        <v>2026</v>
      </c>
      <c r="C322" s="16" t="s">
        <v>1164</v>
      </c>
      <c r="D322" s="16" t="s">
        <v>2007</v>
      </c>
      <c r="E322" s="16" t="s">
        <v>2030</v>
      </c>
      <c r="F322" s="16">
        <v>40</v>
      </c>
      <c r="G322" s="16" t="s">
        <v>1949</v>
      </c>
      <c r="H322" s="16" t="s">
        <v>1168</v>
      </c>
      <c r="I322" s="16">
        <v>40</v>
      </c>
      <c r="J322" s="16" t="s">
        <v>2029</v>
      </c>
      <c r="K322" s="25">
        <v>44197</v>
      </c>
      <c r="L322" s="25">
        <v>44531</v>
      </c>
      <c r="M322" s="16" t="s">
        <v>1183</v>
      </c>
      <c r="N322" s="26" t="s">
        <v>1183</v>
      </c>
      <c r="O322" s="24"/>
    </row>
    <row r="323" s="3" customFormat="1" ht="21" customHeight="1" spans="1:15">
      <c r="A323" s="15">
        <v>305</v>
      </c>
      <c r="B323" s="16" t="s">
        <v>2031</v>
      </c>
      <c r="C323" s="16" t="s">
        <v>1164</v>
      </c>
      <c r="D323" s="16" t="s">
        <v>2007</v>
      </c>
      <c r="E323" s="16" t="s">
        <v>2032</v>
      </c>
      <c r="F323" s="16">
        <v>47.5</v>
      </c>
      <c r="G323" s="16" t="s">
        <v>2033</v>
      </c>
      <c r="H323" s="16" t="s">
        <v>1168</v>
      </c>
      <c r="I323" s="16">
        <v>47.5</v>
      </c>
      <c r="J323" s="16" t="s">
        <v>2034</v>
      </c>
      <c r="K323" s="25">
        <v>44197</v>
      </c>
      <c r="L323" s="25">
        <v>44531</v>
      </c>
      <c r="M323" s="16" t="s">
        <v>1177</v>
      </c>
      <c r="N323" s="26" t="s">
        <v>2031</v>
      </c>
      <c r="O323" s="24"/>
    </row>
    <row r="324" s="3" customFormat="1" ht="21" customHeight="1" spans="1:15">
      <c r="A324" s="15">
        <v>306</v>
      </c>
      <c r="B324" s="16" t="s">
        <v>1172</v>
      </c>
      <c r="C324" s="16" t="s">
        <v>1164</v>
      </c>
      <c r="D324" s="16" t="s">
        <v>2007</v>
      </c>
      <c r="E324" s="16" t="s">
        <v>2035</v>
      </c>
      <c r="F324" s="16">
        <v>25</v>
      </c>
      <c r="G324" s="16" t="s">
        <v>1982</v>
      </c>
      <c r="H324" s="16" t="s">
        <v>1168</v>
      </c>
      <c r="I324" s="16">
        <v>25</v>
      </c>
      <c r="J324" s="16" t="s">
        <v>2036</v>
      </c>
      <c r="K324" s="25">
        <v>44197</v>
      </c>
      <c r="L324" s="25">
        <v>44531</v>
      </c>
      <c r="M324" s="16" t="s">
        <v>1177</v>
      </c>
      <c r="N324" s="26" t="s">
        <v>1172</v>
      </c>
      <c r="O324" s="24"/>
    </row>
    <row r="325" s="3" customFormat="1" ht="21" customHeight="1" spans="1:15">
      <c r="A325" s="15">
        <v>307</v>
      </c>
      <c r="B325" s="16" t="s">
        <v>1172</v>
      </c>
      <c r="C325" s="16" t="s">
        <v>1164</v>
      </c>
      <c r="D325" s="16" t="s">
        <v>2007</v>
      </c>
      <c r="E325" s="16" t="s">
        <v>2037</v>
      </c>
      <c r="F325" s="16">
        <v>18</v>
      </c>
      <c r="G325" s="16" t="s">
        <v>2038</v>
      </c>
      <c r="H325" s="16" t="s">
        <v>1168</v>
      </c>
      <c r="I325" s="16">
        <v>18</v>
      </c>
      <c r="J325" s="16" t="s">
        <v>2036</v>
      </c>
      <c r="K325" s="25">
        <v>44197</v>
      </c>
      <c r="L325" s="25">
        <v>44531</v>
      </c>
      <c r="M325" s="16" t="s">
        <v>1177</v>
      </c>
      <c r="N325" s="26" t="s">
        <v>1172</v>
      </c>
      <c r="O325" s="24"/>
    </row>
    <row r="326" s="5" customFormat="1" ht="21" customHeight="1" spans="1:15">
      <c r="A326" s="15">
        <v>308</v>
      </c>
      <c r="B326" s="16" t="s">
        <v>1172</v>
      </c>
      <c r="C326" s="16" t="s">
        <v>1164</v>
      </c>
      <c r="D326" s="16" t="s">
        <v>2007</v>
      </c>
      <c r="E326" s="16" t="s">
        <v>2039</v>
      </c>
      <c r="F326" s="16">
        <v>27</v>
      </c>
      <c r="G326" s="16" t="s">
        <v>2040</v>
      </c>
      <c r="H326" s="16" t="s">
        <v>1168</v>
      </c>
      <c r="I326" s="16">
        <v>27</v>
      </c>
      <c r="J326" s="16" t="s">
        <v>2041</v>
      </c>
      <c r="K326" s="25">
        <v>44197</v>
      </c>
      <c r="L326" s="25">
        <v>44531</v>
      </c>
      <c r="M326" s="16" t="s">
        <v>1177</v>
      </c>
      <c r="N326" s="26" t="s">
        <v>1172</v>
      </c>
      <c r="O326" s="24"/>
    </row>
    <row r="327" s="3" customFormat="1" ht="21" customHeight="1" spans="1:15">
      <c r="A327" s="15">
        <v>309</v>
      </c>
      <c r="B327" s="16" t="s">
        <v>2042</v>
      </c>
      <c r="C327" s="16" t="s">
        <v>1164</v>
      </c>
      <c r="D327" s="16" t="s">
        <v>2007</v>
      </c>
      <c r="E327" s="16" t="s">
        <v>2043</v>
      </c>
      <c r="F327" s="16">
        <v>10</v>
      </c>
      <c r="G327" s="16" t="s">
        <v>1949</v>
      </c>
      <c r="H327" s="16" t="s">
        <v>1168</v>
      </c>
      <c r="I327" s="16">
        <v>10</v>
      </c>
      <c r="J327" s="16" t="s">
        <v>2044</v>
      </c>
      <c r="K327" s="25">
        <v>44197</v>
      </c>
      <c r="L327" s="25">
        <v>44531</v>
      </c>
      <c r="M327" s="16" t="s">
        <v>1177</v>
      </c>
      <c r="N327" s="26" t="s">
        <v>2042</v>
      </c>
      <c r="O327" s="24"/>
    </row>
    <row r="328" s="3" customFormat="1" ht="21" customHeight="1" spans="1:15">
      <c r="A328" s="15">
        <v>310</v>
      </c>
      <c r="B328" s="16" t="s">
        <v>2045</v>
      </c>
      <c r="C328" s="16" t="s">
        <v>1164</v>
      </c>
      <c r="D328" s="16" t="s">
        <v>2007</v>
      </c>
      <c r="E328" s="16" t="s">
        <v>2046</v>
      </c>
      <c r="F328" s="16">
        <v>18.5</v>
      </c>
      <c r="G328" s="16" t="s">
        <v>2047</v>
      </c>
      <c r="H328" s="16" t="s">
        <v>1168</v>
      </c>
      <c r="I328" s="16">
        <v>18.5</v>
      </c>
      <c r="J328" s="16" t="s">
        <v>2048</v>
      </c>
      <c r="K328" s="25">
        <v>44197</v>
      </c>
      <c r="L328" s="25">
        <v>44531</v>
      </c>
      <c r="M328" s="16" t="s">
        <v>1177</v>
      </c>
      <c r="N328" s="26" t="s">
        <v>2045</v>
      </c>
      <c r="O328" s="24"/>
    </row>
    <row r="329" s="3" customFormat="1" ht="21" customHeight="1" spans="1:15">
      <c r="A329" s="15">
        <v>311</v>
      </c>
      <c r="B329" s="16" t="s">
        <v>2049</v>
      </c>
      <c r="C329" s="16" t="s">
        <v>1164</v>
      </c>
      <c r="D329" s="16" t="s">
        <v>2007</v>
      </c>
      <c r="E329" s="16" t="s">
        <v>2050</v>
      </c>
      <c r="F329" s="16">
        <v>15</v>
      </c>
      <c r="G329" s="16" t="s">
        <v>2014</v>
      </c>
      <c r="H329" s="16" t="s">
        <v>1168</v>
      </c>
      <c r="I329" s="16">
        <v>15</v>
      </c>
      <c r="J329" s="16" t="s">
        <v>2051</v>
      </c>
      <c r="K329" s="25">
        <v>44197</v>
      </c>
      <c r="L329" s="25">
        <v>44531</v>
      </c>
      <c r="M329" s="16" t="s">
        <v>1177</v>
      </c>
      <c r="N329" s="26" t="s">
        <v>2049</v>
      </c>
      <c r="O329" s="24"/>
    </row>
    <row r="330" s="3" customFormat="1" ht="21" customHeight="1" spans="1:15">
      <c r="A330" s="15">
        <v>312</v>
      </c>
      <c r="B330" s="16" t="s">
        <v>1179</v>
      </c>
      <c r="C330" s="16" t="s">
        <v>1164</v>
      </c>
      <c r="D330" s="16" t="s">
        <v>2007</v>
      </c>
      <c r="E330" s="16" t="s">
        <v>2052</v>
      </c>
      <c r="F330" s="16">
        <v>30</v>
      </c>
      <c r="G330" s="16" t="s">
        <v>1946</v>
      </c>
      <c r="H330" s="16" t="s">
        <v>1168</v>
      </c>
      <c r="I330" s="16">
        <v>30</v>
      </c>
      <c r="J330" s="16" t="s">
        <v>1214</v>
      </c>
      <c r="K330" s="25">
        <v>44197</v>
      </c>
      <c r="L330" s="25">
        <v>44531</v>
      </c>
      <c r="M330" s="16" t="s">
        <v>1177</v>
      </c>
      <c r="N330" s="26" t="s">
        <v>1179</v>
      </c>
      <c r="O330" s="24"/>
    </row>
    <row r="331" s="3" customFormat="1" ht="21" customHeight="1" spans="1:15">
      <c r="A331" s="15">
        <v>313</v>
      </c>
      <c r="B331" s="18" t="s">
        <v>1179</v>
      </c>
      <c r="C331" s="16" t="s">
        <v>1164</v>
      </c>
      <c r="D331" s="16" t="s">
        <v>2007</v>
      </c>
      <c r="E331" s="19" t="s">
        <v>2053</v>
      </c>
      <c r="F331" s="18">
        <v>4</v>
      </c>
      <c r="G331" s="16" t="s">
        <v>1376</v>
      </c>
      <c r="H331" s="15" t="s">
        <v>1186</v>
      </c>
      <c r="I331" s="18">
        <v>4</v>
      </c>
      <c r="J331" s="16" t="s">
        <v>1187</v>
      </c>
      <c r="K331" s="25">
        <v>44197</v>
      </c>
      <c r="L331" s="25">
        <v>44531</v>
      </c>
      <c r="M331" s="15" t="s">
        <v>1170</v>
      </c>
      <c r="N331" s="18" t="s">
        <v>1188</v>
      </c>
      <c r="O331" s="24"/>
    </row>
    <row r="332" s="3" customFormat="1" ht="21" customHeight="1" spans="1:15">
      <c r="A332" s="15">
        <v>314</v>
      </c>
      <c r="B332" s="18" t="s">
        <v>1179</v>
      </c>
      <c r="C332" s="16" t="s">
        <v>1164</v>
      </c>
      <c r="D332" s="16" t="s">
        <v>2007</v>
      </c>
      <c r="E332" s="19" t="s">
        <v>2054</v>
      </c>
      <c r="F332" s="18">
        <v>2</v>
      </c>
      <c r="G332" s="16" t="s">
        <v>1291</v>
      </c>
      <c r="H332" s="15" t="s">
        <v>1186</v>
      </c>
      <c r="I332" s="18">
        <v>2</v>
      </c>
      <c r="J332" s="16" t="s">
        <v>2055</v>
      </c>
      <c r="K332" s="25">
        <v>44197</v>
      </c>
      <c r="L332" s="25">
        <v>44531</v>
      </c>
      <c r="M332" s="15" t="s">
        <v>1170</v>
      </c>
      <c r="N332" s="18" t="s">
        <v>1188</v>
      </c>
      <c r="O332" s="24"/>
    </row>
    <row r="333" s="3" customFormat="1" ht="21" customHeight="1" spans="1:15">
      <c r="A333" s="15">
        <v>315</v>
      </c>
      <c r="B333" s="16" t="s">
        <v>1416</v>
      </c>
      <c r="C333" s="16" t="s">
        <v>1164</v>
      </c>
      <c r="D333" s="16" t="s">
        <v>2007</v>
      </c>
      <c r="E333" s="16" t="s">
        <v>2056</v>
      </c>
      <c r="F333" s="16">
        <v>12</v>
      </c>
      <c r="G333" s="16" t="s">
        <v>1195</v>
      </c>
      <c r="H333" s="16" t="s">
        <v>1168</v>
      </c>
      <c r="I333" s="16">
        <v>12</v>
      </c>
      <c r="J333" s="16" t="s">
        <v>1374</v>
      </c>
      <c r="K333" s="25">
        <v>44197</v>
      </c>
      <c r="L333" s="25">
        <v>44531</v>
      </c>
      <c r="M333" s="16" t="s">
        <v>1177</v>
      </c>
      <c r="N333" s="26" t="s">
        <v>1416</v>
      </c>
      <c r="O333" s="24"/>
    </row>
    <row r="334" s="3" customFormat="1" ht="21" customHeight="1" spans="1:15">
      <c r="A334" s="15">
        <v>316</v>
      </c>
      <c r="B334" s="16" t="s">
        <v>2057</v>
      </c>
      <c r="C334" s="16" t="s">
        <v>1164</v>
      </c>
      <c r="D334" s="16" t="s">
        <v>2007</v>
      </c>
      <c r="E334" s="16" t="s">
        <v>2058</v>
      </c>
      <c r="F334" s="16">
        <v>5</v>
      </c>
      <c r="G334" s="16" t="s">
        <v>2059</v>
      </c>
      <c r="H334" s="16" t="s">
        <v>1168</v>
      </c>
      <c r="I334" s="16">
        <v>5</v>
      </c>
      <c r="J334" s="16" t="s">
        <v>2060</v>
      </c>
      <c r="K334" s="25">
        <v>44197</v>
      </c>
      <c r="L334" s="25">
        <v>44531</v>
      </c>
      <c r="M334" s="16" t="s">
        <v>1177</v>
      </c>
      <c r="N334" s="26" t="s">
        <v>2057</v>
      </c>
      <c r="O334" s="24"/>
    </row>
    <row r="335" s="3" customFormat="1" ht="21" customHeight="1" spans="1:15">
      <c r="A335" s="15">
        <v>317</v>
      </c>
      <c r="B335" s="16" t="s">
        <v>2061</v>
      </c>
      <c r="C335" s="16" t="s">
        <v>1164</v>
      </c>
      <c r="D335" s="16" t="s">
        <v>2007</v>
      </c>
      <c r="E335" s="16" t="s">
        <v>2062</v>
      </c>
      <c r="F335" s="16">
        <v>10</v>
      </c>
      <c r="G335" s="16" t="s">
        <v>1949</v>
      </c>
      <c r="H335" s="16" t="s">
        <v>1168</v>
      </c>
      <c r="I335" s="16">
        <v>10</v>
      </c>
      <c r="J335" s="16" t="s">
        <v>1259</v>
      </c>
      <c r="K335" s="25">
        <v>44197</v>
      </c>
      <c r="L335" s="25">
        <v>44531</v>
      </c>
      <c r="M335" s="16" t="s">
        <v>1177</v>
      </c>
      <c r="N335" s="26" t="s">
        <v>2061</v>
      </c>
      <c r="O335" s="24"/>
    </row>
    <row r="336" s="3" customFormat="1" ht="21" customHeight="1" spans="1:15">
      <c r="A336" s="15">
        <v>318</v>
      </c>
      <c r="B336" s="16" t="s">
        <v>2063</v>
      </c>
      <c r="C336" s="16" t="s">
        <v>1164</v>
      </c>
      <c r="D336" s="16" t="s">
        <v>2007</v>
      </c>
      <c r="E336" s="16" t="s">
        <v>2064</v>
      </c>
      <c r="F336" s="16">
        <v>4</v>
      </c>
      <c r="G336" s="16" t="s">
        <v>1376</v>
      </c>
      <c r="H336" s="16" t="s">
        <v>1168</v>
      </c>
      <c r="I336" s="16">
        <v>4</v>
      </c>
      <c r="J336" s="16" t="s">
        <v>2065</v>
      </c>
      <c r="K336" s="25">
        <v>44197</v>
      </c>
      <c r="L336" s="25">
        <v>44531</v>
      </c>
      <c r="M336" s="16" t="s">
        <v>1177</v>
      </c>
      <c r="N336" s="26" t="s">
        <v>2063</v>
      </c>
      <c r="O336" s="24"/>
    </row>
    <row r="337" s="3" customFormat="1" ht="21" customHeight="1" spans="1:15">
      <c r="A337" s="15">
        <v>319</v>
      </c>
      <c r="B337" s="16" t="s">
        <v>2066</v>
      </c>
      <c r="C337" s="16" t="s">
        <v>1164</v>
      </c>
      <c r="D337" s="16" t="s">
        <v>2007</v>
      </c>
      <c r="E337" s="16" t="s">
        <v>2067</v>
      </c>
      <c r="F337" s="16">
        <v>15</v>
      </c>
      <c r="G337" s="16" t="s">
        <v>2014</v>
      </c>
      <c r="H337" s="16" t="s">
        <v>1168</v>
      </c>
      <c r="I337" s="16">
        <v>15</v>
      </c>
      <c r="J337" s="16" t="s">
        <v>2068</v>
      </c>
      <c r="K337" s="25">
        <v>44197</v>
      </c>
      <c r="L337" s="25">
        <v>44531</v>
      </c>
      <c r="M337" s="16" t="s">
        <v>1177</v>
      </c>
      <c r="N337" s="26" t="s">
        <v>2066</v>
      </c>
      <c r="O337" s="24"/>
    </row>
    <row r="338" s="3" customFormat="1" ht="21" customHeight="1" spans="1:15">
      <c r="A338" s="15">
        <v>320</v>
      </c>
      <c r="B338" s="16" t="s">
        <v>2069</v>
      </c>
      <c r="C338" s="16" t="s">
        <v>1164</v>
      </c>
      <c r="D338" s="16" t="s">
        <v>2007</v>
      </c>
      <c r="E338" s="16" t="s">
        <v>2070</v>
      </c>
      <c r="F338" s="16">
        <v>34.53</v>
      </c>
      <c r="G338" s="16" t="s">
        <v>2071</v>
      </c>
      <c r="H338" s="16" t="s">
        <v>1168</v>
      </c>
      <c r="I338" s="16">
        <v>34.53</v>
      </c>
      <c r="J338" s="16" t="s">
        <v>2072</v>
      </c>
      <c r="K338" s="25">
        <v>44197</v>
      </c>
      <c r="L338" s="25">
        <v>44531</v>
      </c>
      <c r="M338" s="16" t="s">
        <v>1177</v>
      </c>
      <c r="N338" s="26" t="s">
        <v>2069</v>
      </c>
      <c r="O338" s="24"/>
    </row>
    <row r="339" s="3" customFormat="1" ht="21" customHeight="1" spans="1:15">
      <c r="A339" s="15">
        <v>321</v>
      </c>
      <c r="B339" s="16" t="s">
        <v>2073</v>
      </c>
      <c r="C339" s="16" t="s">
        <v>1164</v>
      </c>
      <c r="D339" s="16" t="s">
        <v>2007</v>
      </c>
      <c r="E339" s="16" t="s">
        <v>2074</v>
      </c>
      <c r="F339" s="16">
        <v>3.7163</v>
      </c>
      <c r="G339" s="16" t="s">
        <v>2075</v>
      </c>
      <c r="H339" s="16" t="s">
        <v>1168</v>
      </c>
      <c r="I339" s="16">
        <v>3.7163</v>
      </c>
      <c r="J339" s="16" t="s">
        <v>2076</v>
      </c>
      <c r="K339" s="25">
        <v>44197</v>
      </c>
      <c r="L339" s="25">
        <v>44531</v>
      </c>
      <c r="M339" s="16" t="s">
        <v>1177</v>
      </c>
      <c r="N339" s="26" t="s">
        <v>2073</v>
      </c>
      <c r="O339" s="24"/>
    </row>
    <row r="340" s="3" customFormat="1" ht="21" customHeight="1" spans="1:15">
      <c r="A340" s="15">
        <v>322</v>
      </c>
      <c r="B340" s="16" t="s">
        <v>2077</v>
      </c>
      <c r="C340" s="16" t="s">
        <v>1164</v>
      </c>
      <c r="D340" s="16" t="s">
        <v>2007</v>
      </c>
      <c r="E340" s="16" t="s">
        <v>2078</v>
      </c>
      <c r="F340" s="16">
        <v>8</v>
      </c>
      <c r="G340" s="16" t="s">
        <v>2009</v>
      </c>
      <c r="H340" s="16" t="s">
        <v>1168</v>
      </c>
      <c r="I340" s="16">
        <v>8</v>
      </c>
      <c r="J340" s="16" t="s">
        <v>2079</v>
      </c>
      <c r="K340" s="25">
        <v>44197</v>
      </c>
      <c r="L340" s="25">
        <v>44531</v>
      </c>
      <c r="M340" s="16" t="s">
        <v>1177</v>
      </c>
      <c r="N340" s="26" t="s">
        <v>2077</v>
      </c>
      <c r="O340" s="24"/>
    </row>
    <row r="341" s="3" customFormat="1" ht="21" customHeight="1" spans="1:15">
      <c r="A341" s="15">
        <v>323</v>
      </c>
      <c r="B341" s="16" t="s">
        <v>1934</v>
      </c>
      <c r="C341" s="16" t="s">
        <v>1164</v>
      </c>
      <c r="D341" s="16" t="s">
        <v>2007</v>
      </c>
      <c r="E341" s="16" t="s">
        <v>2080</v>
      </c>
      <c r="F341" s="16">
        <v>2.5</v>
      </c>
      <c r="G341" s="16" t="s">
        <v>2081</v>
      </c>
      <c r="H341" s="15" t="s">
        <v>1199</v>
      </c>
      <c r="I341" s="16">
        <v>2.5</v>
      </c>
      <c r="J341" s="16" t="s">
        <v>2082</v>
      </c>
      <c r="K341" s="25">
        <v>44197</v>
      </c>
      <c r="L341" s="25">
        <v>44531</v>
      </c>
      <c r="M341" s="15" t="s">
        <v>1170</v>
      </c>
      <c r="N341" s="16" t="s">
        <v>1939</v>
      </c>
      <c r="O341" s="24"/>
    </row>
    <row r="342" s="3" customFormat="1" ht="21" customHeight="1" spans="1:15">
      <c r="A342" s="15">
        <v>324</v>
      </c>
      <c r="B342" s="16" t="s">
        <v>1934</v>
      </c>
      <c r="C342" s="16" t="s">
        <v>1164</v>
      </c>
      <c r="D342" s="16" t="s">
        <v>2007</v>
      </c>
      <c r="E342" s="16" t="s">
        <v>2083</v>
      </c>
      <c r="F342" s="16">
        <v>7</v>
      </c>
      <c r="G342" s="16" t="s">
        <v>2084</v>
      </c>
      <c r="H342" s="15" t="s">
        <v>1199</v>
      </c>
      <c r="I342" s="16">
        <v>7</v>
      </c>
      <c r="J342" s="16" t="s">
        <v>2085</v>
      </c>
      <c r="K342" s="25">
        <v>44197</v>
      </c>
      <c r="L342" s="25">
        <v>44531</v>
      </c>
      <c r="M342" s="15" t="s">
        <v>1170</v>
      </c>
      <c r="N342" s="16" t="s">
        <v>1939</v>
      </c>
      <c r="O342" s="24"/>
    </row>
    <row r="343" s="3" customFormat="1" ht="21" customHeight="1" spans="1:15">
      <c r="A343" s="15">
        <v>325</v>
      </c>
      <c r="B343" s="16" t="s">
        <v>2086</v>
      </c>
      <c r="C343" s="16" t="s">
        <v>1164</v>
      </c>
      <c r="D343" s="16" t="s">
        <v>2007</v>
      </c>
      <c r="E343" s="16" t="s">
        <v>2087</v>
      </c>
      <c r="F343" s="16">
        <v>25.15</v>
      </c>
      <c r="G343" s="16" t="s">
        <v>2088</v>
      </c>
      <c r="H343" s="16" t="s">
        <v>1168</v>
      </c>
      <c r="I343" s="16">
        <v>25.15</v>
      </c>
      <c r="J343" s="16" t="s">
        <v>2089</v>
      </c>
      <c r="K343" s="25">
        <v>44197</v>
      </c>
      <c r="L343" s="25">
        <v>44531</v>
      </c>
      <c r="M343" s="16" t="s">
        <v>1177</v>
      </c>
      <c r="N343" s="26" t="s">
        <v>2086</v>
      </c>
      <c r="O343" s="24"/>
    </row>
    <row r="344" s="3" customFormat="1" ht="21" customHeight="1" spans="1:15">
      <c r="A344" s="15">
        <v>326</v>
      </c>
      <c r="B344" s="16" t="s">
        <v>2090</v>
      </c>
      <c r="C344" s="16" t="s">
        <v>1164</v>
      </c>
      <c r="D344" s="16" t="s">
        <v>2007</v>
      </c>
      <c r="E344" s="16" t="s">
        <v>2091</v>
      </c>
      <c r="F344" s="35">
        <v>45.3134</v>
      </c>
      <c r="G344" s="16" t="s">
        <v>2092</v>
      </c>
      <c r="H344" s="16" t="s">
        <v>1168</v>
      </c>
      <c r="I344" s="35">
        <v>45.3134</v>
      </c>
      <c r="J344" s="16" t="s">
        <v>2093</v>
      </c>
      <c r="K344" s="25">
        <v>44197</v>
      </c>
      <c r="L344" s="25">
        <v>44531</v>
      </c>
      <c r="M344" s="16" t="s">
        <v>1170</v>
      </c>
      <c r="N344" s="26" t="s">
        <v>2090</v>
      </c>
      <c r="O344" s="24"/>
    </row>
    <row r="345" s="3" customFormat="1" ht="21" customHeight="1" spans="1:15">
      <c r="A345" s="15">
        <v>327</v>
      </c>
      <c r="B345" s="16" t="s">
        <v>2094</v>
      </c>
      <c r="C345" s="16" t="s">
        <v>1164</v>
      </c>
      <c r="D345" s="16" t="s">
        <v>2007</v>
      </c>
      <c r="E345" s="16" t="s">
        <v>2095</v>
      </c>
      <c r="F345" s="16">
        <v>30</v>
      </c>
      <c r="G345" s="16" t="s">
        <v>2040</v>
      </c>
      <c r="H345" s="16" t="s">
        <v>1168</v>
      </c>
      <c r="I345" s="16">
        <v>30</v>
      </c>
      <c r="J345" s="16" t="s">
        <v>2096</v>
      </c>
      <c r="K345" s="25">
        <v>44197</v>
      </c>
      <c r="L345" s="25">
        <v>44531</v>
      </c>
      <c r="M345" s="16" t="s">
        <v>1183</v>
      </c>
      <c r="N345" s="26" t="s">
        <v>1183</v>
      </c>
      <c r="O345" s="24"/>
    </row>
    <row r="346" s="3" customFormat="1" ht="21" customHeight="1" spans="1:15">
      <c r="A346" s="15">
        <v>328</v>
      </c>
      <c r="B346" s="16" t="s">
        <v>2097</v>
      </c>
      <c r="C346" s="16" t="s">
        <v>1164</v>
      </c>
      <c r="D346" s="16" t="s">
        <v>2007</v>
      </c>
      <c r="E346" s="16" t="s">
        <v>2098</v>
      </c>
      <c r="F346" s="16">
        <v>30.7</v>
      </c>
      <c r="G346" s="16" t="s">
        <v>2099</v>
      </c>
      <c r="H346" s="16" t="s">
        <v>1168</v>
      </c>
      <c r="I346" s="16">
        <v>30.7</v>
      </c>
      <c r="J346" s="16" t="s">
        <v>2100</v>
      </c>
      <c r="K346" s="25">
        <v>44197</v>
      </c>
      <c r="L346" s="25">
        <v>44531</v>
      </c>
      <c r="M346" s="16" t="s">
        <v>1177</v>
      </c>
      <c r="N346" s="26" t="s">
        <v>2097</v>
      </c>
      <c r="O346" s="24"/>
    </row>
    <row r="347" s="3" customFormat="1" ht="21" customHeight="1" spans="1:15">
      <c r="A347" s="15">
        <v>329</v>
      </c>
      <c r="B347" s="16" t="s">
        <v>2101</v>
      </c>
      <c r="C347" s="16" t="s">
        <v>1164</v>
      </c>
      <c r="D347" s="16" t="s">
        <v>2007</v>
      </c>
      <c r="E347" s="16" t="s">
        <v>2102</v>
      </c>
      <c r="F347" s="16">
        <v>33.5</v>
      </c>
      <c r="G347" s="16" t="s">
        <v>2103</v>
      </c>
      <c r="H347" s="16" t="s">
        <v>1168</v>
      </c>
      <c r="I347" s="16">
        <v>33.5</v>
      </c>
      <c r="J347" s="16" t="s">
        <v>2104</v>
      </c>
      <c r="K347" s="25">
        <v>44197</v>
      </c>
      <c r="L347" s="25">
        <v>44531</v>
      </c>
      <c r="M347" s="16" t="s">
        <v>1177</v>
      </c>
      <c r="N347" s="26" t="s">
        <v>2101</v>
      </c>
      <c r="O347" s="24"/>
    </row>
    <row r="348" s="3" customFormat="1" ht="21" customHeight="1" spans="1:15">
      <c r="A348" s="15">
        <v>330</v>
      </c>
      <c r="B348" s="16" t="s">
        <v>2101</v>
      </c>
      <c r="C348" s="16" t="s">
        <v>1164</v>
      </c>
      <c r="D348" s="16" t="s">
        <v>2007</v>
      </c>
      <c r="E348" s="16" t="s">
        <v>2105</v>
      </c>
      <c r="F348" s="16">
        <v>13</v>
      </c>
      <c r="G348" s="16" t="s">
        <v>2106</v>
      </c>
      <c r="H348" s="16" t="s">
        <v>1168</v>
      </c>
      <c r="I348" s="16">
        <v>13</v>
      </c>
      <c r="J348" s="16" t="s">
        <v>2107</v>
      </c>
      <c r="K348" s="25">
        <v>44197</v>
      </c>
      <c r="L348" s="25">
        <v>44531</v>
      </c>
      <c r="M348" s="16" t="s">
        <v>1183</v>
      </c>
      <c r="N348" s="26" t="s">
        <v>1183</v>
      </c>
      <c r="O348" s="24"/>
    </row>
    <row r="349" s="3" customFormat="1" ht="21" customHeight="1" spans="1:15">
      <c r="A349" s="15">
        <v>331</v>
      </c>
      <c r="B349" s="16" t="s">
        <v>2108</v>
      </c>
      <c r="C349" s="16" t="s">
        <v>1164</v>
      </c>
      <c r="D349" s="16" t="s">
        <v>2007</v>
      </c>
      <c r="E349" s="16" t="s">
        <v>2109</v>
      </c>
      <c r="F349" s="16">
        <v>12</v>
      </c>
      <c r="G349" s="16" t="s">
        <v>1195</v>
      </c>
      <c r="H349" s="16" t="s">
        <v>1168</v>
      </c>
      <c r="I349" s="16">
        <v>12</v>
      </c>
      <c r="J349" s="16" t="s">
        <v>2110</v>
      </c>
      <c r="K349" s="25">
        <v>44197</v>
      </c>
      <c r="L349" s="25">
        <v>44531</v>
      </c>
      <c r="M349" s="16" t="s">
        <v>1177</v>
      </c>
      <c r="N349" s="26" t="s">
        <v>2108</v>
      </c>
      <c r="O349" s="24"/>
    </row>
    <row r="350" s="3" customFormat="1" ht="21" customHeight="1" spans="1:15">
      <c r="A350" s="15">
        <v>332</v>
      </c>
      <c r="B350" s="16" t="s">
        <v>2111</v>
      </c>
      <c r="C350" s="16" t="s">
        <v>1164</v>
      </c>
      <c r="D350" s="16" t="s">
        <v>2007</v>
      </c>
      <c r="E350" s="16" t="s">
        <v>2112</v>
      </c>
      <c r="F350" s="16">
        <v>1.89</v>
      </c>
      <c r="G350" s="16" t="s">
        <v>2113</v>
      </c>
      <c r="H350" s="16" t="s">
        <v>1168</v>
      </c>
      <c r="I350" s="16">
        <v>1.89</v>
      </c>
      <c r="J350" s="16" t="s">
        <v>2114</v>
      </c>
      <c r="K350" s="25">
        <v>44197</v>
      </c>
      <c r="L350" s="25">
        <v>44531</v>
      </c>
      <c r="M350" s="16" t="s">
        <v>1177</v>
      </c>
      <c r="N350" s="26" t="s">
        <v>2111</v>
      </c>
      <c r="O350" s="24"/>
    </row>
    <row r="351" s="3" customFormat="1" ht="21" customHeight="1" spans="1:15">
      <c r="A351" s="15">
        <v>333</v>
      </c>
      <c r="B351" s="16" t="s">
        <v>2115</v>
      </c>
      <c r="C351" s="16" t="s">
        <v>1164</v>
      </c>
      <c r="D351" s="16" t="s">
        <v>2007</v>
      </c>
      <c r="E351" s="16" t="s">
        <v>2116</v>
      </c>
      <c r="F351" s="16">
        <v>23</v>
      </c>
      <c r="G351" s="16" t="s">
        <v>2117</v>
      </c>
      <c r="H351" s="16" t="s">
        <v>1168</v>
      </c>
      <c r="I351" s="16">
        <v>23</v>
      </c>
      <c r="J351" s="16" t="s">
        <v>2118</v>
      </c>
      <c r="K351" s="25">
        <v>44197</v>
      </c>
      <c r="L351" s="25">
        <v>44531</v>
      </c>
      <c r="M351" s="16" t="s">
        <v>1177</v>
      </c>
      <c r="N351" s="26" t="s">
        <v>2115</v>
      </c>
      <c r="O351" s="24"/>
    </row>
    <row r="352" s="3" customFormat="1" ht="21" customHeight="1" spans="1:15">
      <c r="A352" s="15">
        <v>334</v>
      </c>
      <c r="B352" s="16" t="s">
        <v>2115</v>
      </c>
      <c r="C352" s="16" t="s">
        <v>1164</v>
      </c>
      <c r="D352" s="16" t="s">
        <v>2007</v>
      </c>
      <c r="E352" s="16" t="s">
        <v>2119</v>
      </c>
      <c r="F352" s="16">
        <v>10</v>
      </c>
      <c r="G352" s="16" t="s">
        <v>1949</v>
      </c>
      <c r="H352" s="16" t="s">
        <v>1168</v>
      </c>
      <c r="I352" s="16">
        <v>10</v>
      </c>
      <c r="J352" s="16" t="s">
        <v>2120</v>
      </c>
      <c r="K352" s="25">
        <v>44197</v>
      </c>
      <c r="L352" s="25">
        <v>44531</v>
      </c>
      <c r="M352" s="16" t="s">
        <v>1177</v>
      </c>
      <c r="N352" s="26" t="s">
        <v>2115</v>
      </c>
      <c r="O352" s="24"/>
    </row>
    <row r="353" s="3" customFormat="1" ht="21" customHeight="1" spans="1:15">
      <c r="A353" s="15">
        <v>335</v>
      </c>
      <c r="B353" s="16" t="s">
        <v>2121</v>
      </c>
      <c r="C353" s="16" t="s">
        <v>1164</v>
      </c>
      <c r="D353" s="16" t="s">
        <v>2007</v>
      </c>
      <c r="E353" s="16" t="s">
        <v>2122</v>
      </c>
      <c r="F353" s="16">
        <v>12</v>
      </c>
      <c r="G353" s="16" t="s">
        <v>1195</v>
      </c>
      <c r="H353" s="16" t="s">
        <v>1168</v>
      </c>
      <c r="I353" s="16">
        <v>12</v>
      </c>
      <c r="J353" s="16" t="s">
        <v>2123</v>
      </c>
      <c r="K353" s="25">
        <v>44197</v>
      </c>
      <c r="L353" s="25">
        <v>44531</v>
      </c>
      <c r="M353" s="16" t="s">
        <v>1177</v>
      </c>
      <c r="N353" s="26" t="s">
        <v>2121</v>
      </c>
      <c r="O353" s="24"/>
    </row>
    <row r="354" s="3" customFormat="1" ht="21" customHeight="1" spans="1:15">
      <c r="A354" s="15">
        <v>336</v>
      </c>
      <c r="B354" s="16" t="s">
        <v>2121</v>
      </c>
      <c r="C354" s="16" t="s">
        <v>1164</v>
      </c>
      <c r="D354" s="16" t="s">
        <v>2007</v>
      </c>
      <c r="E354" s="16" t="s">
        <v>2124</v>
      </c>
      <c r="F354" s="16">
        <v>8</v>
      </c>
      <c r="G354" s="16" t="s">
        <v>2009</v>
      </c>
      <c r="H354" s="16" t="s">
        <v>1168</v>
      </c>
      <c r="I354" s="16">
        <v>8</v>
      </c>
      <c r="J354" s="16" t="s">
        <v>2125</v>
      </c>
      <c r="K354" s="25">
        <v>44197</v>
      </c>
      <c r="L354" s="25">
        <v>44531</v>
      </c>
      <c r="M354" s="16" t="s">
        <v>1177</v>
      </c>
      <c r="N354" s="26" t="s">
        <v>2121</v>
      </c>
      <c r="O354" s="24"/>
    </row>
    <row r="355" s="3" customFormat="1" ht="21" customHeight="1" spans="1:15">
      <c r="A355" s="15">
        <v>337</v>
      </c>
      <c r="B355" s="16" t="s">
        <v>1883</v>
      </c>
      <c r="C355" s="16" t="s">
        <v>1164</v>
      </c>
      <c r="D355" s="16" t="s">
        <v>2007</v>
      </c>
      <c r="E355" s="16" t="s">
        <v>2126</v>
      </c>
      <c r="F355" s="16">
        <v>10</v>
      </c>
      <c r="G355" s="16" t="s">
        <v>1949</v>
      </c>
      <c r="H355" s="16" t="s">
        <v>1168</v>
      </c>
      <c r="I355" s="16">
        <v>10</v>
      </c>
      <c r="J355" s="16" t="s">
        <v>1464</v>
      </c>
      <c r="K355" s="25">
        <v>44197</v>
      </c>
      <c r="L355" s="25">
        <v>44531</v>
      </c>
      <c r="M355" s="16" t="s">
        <v>1177</v>
      </c>
      <c r="N355" s="26" t="s">
        <v>1883</v>
      </c>
      <c r="O355" s="24"/>
    </row>
    <row r="356" s="3" customFormat="1" ht="21" customHeight="1" spans="1:15">
      <c r="A356" s="15">
        <v>338</v>
      </c>
      <c r="B356" s="16" t="s">
        <v>2127</v>
      </c>
      <c r="C356" s="16" t="s">
        <v>1164</v>
      </c>
      <c r="D356" s="16" t="s">
        <v>2007</v>
      </c>
      <c r="E356" s="16" t="s">
        <v>2128</v>
      </c>
      <c r="F356" s="16">
        <v>150</v>
      </c>
      <c r="G356" s="16" t="s">
        <v>2129</v>
      </c>
      <c r="H356" s="16" t="s">
        <v>1199</v>
      </c>
      <c r="I356" s="16">
        <v>150</v>
      </c>
      <c r="J356" s="16" t="s">
        <v>2130</v>
      </c>
      <c r="K356" s="25">
        <v>44197</v>
      </c>
      <c r="L356" s="25">
        <v>44531</v>
      </c>
      <c r="M356" s="16" t="s">
        <v>1177</v>
      </c>
      <c r="N356" s="26" t="s">
        <v>2127</v>
      </c>
      <c r="O356" s="24"/>
    </row>
    <row r="357" s="3" customFormat="1" ht="21" customHeight="1" spans="1:15">
      <c r="A357" s="15">
        <v>339</v>
      </c>
      <c r="B357" s="16" t="s">
        <v>1987</v>
      </c>
      <c r="C357" s="16" t="s">
        <v>1164</v>
      </c>
      <c r="D357" s="16" t="s">
        <v>2007</v>
      </c>
      <c r="E357" s="16" t="s">
        <v>2131</v>
      </c>
      <c r="F357" s="16">
        <v>62</v>
      </c>
      <c r="G357" s="16" t="s">
        <v>1946</v>
      </c>
      <c r="H357" s="16" t="s">
        <v>1168</v>
      </c>
      <c r="I357" s="16">
        <v>62</v>
      </c>
      <c r="J357" s="16" t="s">
        <v>2132</v>
      </c>
      <c r="K357" s="25">
        <v>44197</v>
      </c>
      <c r="L357" s="25">
        <v>44531</v>
      </c>
      <c r="M357" s="16" t="s">
        <v>1183</v>
      </c>
      <c r="N357" s="26" t="s">
        <v>1183</v>
      </c>
      <c r="O357" s="24"/>
    </row>
    <row r="358" s="3" customFormat="1" ht="21" customHeight="1" spans="1:15">
      <c r="A358" s="15">
        <v>340</v>
      </c>
      <c r="B358" s="16" t="s">
        <v>2133</v>
      </c>
      <c r="C358" s="16" t="s">
        <v>1164</v>
      </c>
      <c r="D358" s="16" t="s">
        <v>2007</v>
      </c>
      <c r="E358" s="16" t="s">
        <v>2134</v>
      </c>
      <c r="F358" s="16">
        <v>10</v>
      </c>
      <c r="G358" s="16" t="s">
        <v>1949</v>
      </c>
      <c r="H358" s="16" t="s">
        <v>1168</v>
      </c>
      <c r="I358" s="16">
        <v>10</v>
      </c>
      <c r="J358" s="16" t="s">
        <v>2018</v>
      </c>
      <c r="K358" s="25">
        <v>44197</v>
      </c>
      <c r="L358" s="25">
        <v>44531</v>
      </c>
      <c r="M358" s="16" t="s">
        <v>1177</v>
      </c>
      <c r="N358" s="26" t="s">
        <v>2133</v>
      </c>
      <c r="O358" s="24"/>
    </row>
    <row r="359" s="3" customFormat="1" ht="21" customHeight="1" spans="1:15">
      <c r="A359" s="15">
        <v>341</v>
      </c>
      <c r="B359" s="16" t="s">
        <v>2135</v>
      </c>
      <c r="C359" s="16" t="s">
        <v>1164</v>
      </c>
      <c r="D359" s="16" t="s">
        <v>2007</v>
      </c>
      <c r="E359" s="16" t="s">
        <v>2136</v>
      </c>
      <c r="F359" s="16">
        <v>27</v>
      </c>
      <c r="G359" s="16" t="s">
        <v>2137</v>
      </c>
      <c r="H359" s="16" t="s">
        <v>1168</v>
      </c>
      <c r="I359" s="16">
        <v>27</v>
      </c>
      <c r="J359" s="16" t="s">
        <v>2138</v>
      </c>
      <c r="K359" s="25">
        <v>44197</v>
      </c>
      <c r="L359" s="25">
        <v>44531</v>
      </c>
      <c r="M359" s="16" t="s">
        <v>1183</v>
      </c>
      <c r="N359" s="26" t="s">
        <v>1183</v>
      </c>
      <c r="O359" s="24"/>
    </row>
    <row r="360" s="3" customFormat="1" ht="21" customHeight="1" spans="1:15">
      <c r="A360" s="15">
        <v>342</v>
      </c>
      <c r="B360" s="16" t="s">
        <v>1177</v>
      </c>
      <c r="C360" s="16" t="s">
        <v>1164</v>
      </c>
      <c r="D360" s="16" t="s">
        <v>2007</v>
      </c>
      <c r="E360" s="16" t="s">
        <v>2139</v>
      </c>
      <c r="F360" s="16">
        <v>119.87</v>
      </c>
      <c r="G360" s="16" t="s">
        <v>2140</v>
      </c>
      <c r="H360" s="16" t="s">
        <v>1168</v>
      </c>
      <c r="I360" s="16">
        <v>119.87</v>
      </c>
      <c r="J360" s="16" t="s">
        <v>2141</v>
      </c>
      <c r="K360" s="25">
        <v>44197</v>
      </c>
      <c r="L360" s="25">
        <v>44531</v>
      </c>
      <c r="M360" s="16" t="s">
        <v>1177</v>
      </c>
      <c r="N360" s="26" t="s">
        <v>1177</v>
      </c>
      <c r="O360" s="24"/>
    </row>
    <row r="361" s="3" customFormat="1" ht="21" customHeight="1" spans="1:15">
      <c r="A361" s="15">
        <v>343</v>
      </c>
      <c r="B361" s="16" t="s">
        <v>1177</v>
      </c>
      <c r="C361" s="16" t="s">
        <v>1164</v>
      </c>
      <c r="D361" s="16" t="s">
        <v>2007</v>
      </c>
      <c r="E361" s="16" t="s">
        <v>2142</v>
      </c>
      <c r="F361" s="16">
        <v>141.65</v>
      </c>
      <c r="G361" s="16" t="s">
        <v>2143</v>
      </c>
      <c r="H361" s="16" t="s">
        <v>1168</v>
      </c>
      <c r="I361" s="16">
        <v>141.65</v>
      </c>
      <c r="J361" s="16" t="s">
        <v>2141</v>
      </c>
      <c r="K361" s="25">
        <v>44197</v>
      </c>
      <c r="L361" s="25">
        <v>44531</v>
      </c>
      <c r="M361" s="16" t="s">
        <v>1177</v>
      </c>
      <c r="N361" s="26" t="s">
        <v>1177</v>
      </c>
      <c r="O361" s="24"/>
    </row>
    <row r="362" s="3" customFormat="1" ht="21" customHeight="1" spans="1:15">
      <c r="A362" s="15">
        <v>344</v>
      </c>
      <c r="B362" s="16" t="s">
        <v>2144</v>
      </c>
      <c r="C362" s="16" t="s">
        <v>1164</v>
      </c>
      <c r="D362" s="16" t="s">
        <v>2007</v>
      </c>
      <c r="E362" s="16" t="s">
        <v>2145</v>
      </c>
      <c r="F362" s="16">
        <v>30</v>
      </c>
      <c r="G362" s="16" t="s">
        <v>1946</v>
      </c>
      <c r="H362" s="16" t="s">
        <v>1168</v>
      </c>
      <c r="I362" s="16">
        <v>30</v>
      </c>
      <c r="J362" s="16" t="s">
        <v>2146</v>
      </c>
      <c r="K362" s="25">
        <v>44197</v>
      </c>
      <c r="L362" s="25">
        <v>44531</v>
      </c>
      <c r="M362" s="16" t="s">
        <v>1177</v>
      </c>
      <c r="N362" s="26" t="s">
        <v>2144</v>
      </c>
      <c r="O362" s="24"/>
    </row>
    <row r="363" s="3" customFormat="1" ht="21" customHeight="1" spans="1:15">
      <c r="A363" s="15"/>
      <c r="B363" s="16"/>
      <c r="C363" s="16"/>
      <c r="D363" s="17" t="s">
        <v>2147</v>
      </c>
      <c r="E363" s="16"/>
      <c r="F363" s="16">
        <f>SUBTOTAL(9,F364:F373)</f>
        <v>596</v>
      </c>
      <c r="G363" s="16"/>
      <c r="H363" s="16"/>
      <c r="I363" s="16"/>
      <c r="J363" s="16"/>
      <c r="K363" s="25"/>
      <c r="L363" s="25"/>
      <c r="M363" s="16"/>
      <c r="N363" s="26"/>
      <c r="O363" s="24"/>
    </row>
    <row r="364" s="3" customFormat="1" ht="21" customHeight="1" spans="1:15">
      <c r="A364" s="15">
        <v>345</v>
      </c>
      <c r="B364" s="16" t="s">
        <v>1979</v>
      </c>
      <c r="C364" s="16" t="s">
        <v>1164</v>
      </c>
      <c r="D364" s="16" t="s">
        <v>2148</v>
      </c>
      <c r="E364" s="16" t="s">
        <v>2149</v>
      </c>
      <c r="F364" s="16">
        <v>15</v>
      </c>
      <c r="G364" s="16" t="s">
        <v>2014</v>
      </c>
      <c r="H364" s="16" t="s">
        <v>1168</v>
      </c>
      <c r="I364" s="16">
        <v>15</v>
      </c>
      <c r="J364" s="16" t="s">
        <v>2150</v>
      </c>
      <c r="K364" s="25">
        <v>44197</v>
      </c>
      <c r="L364" s="25">
        <v>44531</v>
      </c>
      <c r="M364" s="16" t="s">
        <v>2151</v>
      </c>
      <c r="N364" s="26" t="s">
        <v>1979</v>
      </c>
      <c r="O364" s="24"/>
    </row>
    <row r="365" s="3" customFormat="1" ht="21" customHeight="1" spans="1:15">
      <c r="A365" s="15">
        <v>346</v>
      </c>
      <c r="B365" s="16" t="s">
        <v>1979</v>
      </c>
      <c r="C365" s="16" t="s">
        <v>1164</v>
      </c>
      <c r="D365" s="16" t="s">
        <v>2148</v>
      </c>
      <c r="E365" s="16" t="s">
        <v>2152</v>
      </c>
      <c r="F365" s="16">
        <v>55</v>
      </c>
      <c r="G365" s="16" t="s">
        <v>2153</v>
      </c>
      <c r="H365" s="16" t="s">
        <v>1168</v>
      </c>
      <c r="I365" s="16">
        <v>55</v>
      </c>
      <c r="J365" s="16" t="s">
        <v>1972</v>
      </c>
      <c r="K365" s="25">
        <v>44197</v>
      </c>
      <c r="L365" s="25">
        <v>44531</v>
      </c>
      <c r="M365" s="16" t="s">
        <v>2151</v>
      </c>
      <c r="N365" s="26" t="s">
        <v>1979</v>
      </c>
      <c r="O365" s="24"/>
    </row>
    <row r="366" s="3" customFormat="1" ht="21" customHeight="1" spans="1:15">
      <c r="A366" s="15">
        <v>347</v>
      </c>
      <c r="B366" s="16" t="s">
        <v>2154</v>
      </c>
      <c r="C366" s="16" t="s">
        <v>1164</v>
      </c>
      <c r="D366" s="16" t="s">
        <v>2148</v>
      </c>
      <c r="E366" s="16" t="s">
        <v>2155</v>
      </c>
      <c r="F366" s="16">
        <v>100</v>
      </c>
      <c r="G366" s="16" t="s">
        <v>1927</v>
      </c>
      <c r="H366" s="16" t="s">
        <v>1168</v>
      </c>
      <c r="I366" s="16">
        <v>100</v>
      </c>
      <c r="J366" s="16" t="s">
        <v>1944</v>
      </c>
      <c r="K366" s="25">
        <v>44197</v>
      </c>
      <c r="L366" s="25">
        <v>44531</v>
      </c>
      <c r="M366" s="16" t="s">
        <v>2151</v>
      </c>
      <c r="N366" s="26" t="s">
        <v>2154</v>
      </c>
      <c r="O366" s="24"/>
    </row>
    <row r="367" s="3" customFormat="1" ht="21" customHeight="1" spans="1:15">
      <c r="A367" s="15">
        <v>348</v>
      </c>
      <c r="B367" s="16" t="s">
        <v>1163</v>
      </c>
      <c r="C367" s="16" t="s">
        <v>1164</v>
      </c>
      <c r="D367" s="16" t="s">
        <v>2148</v>
      </c>
      <c r="E367" s="16" t="s">
        <v>2156</v>
      </c>
      <c r="F367" s="16">
        <v>21</v>
      </c>
      <c r="G367" s="16" t="s">
        <v>1946</v>
      </c>
      <c r="H367" s="16" t="s">
        <v>1168</v>
      </c>
      <c r="I367" s="16">
        <v>21</v>
      </c>
      <c r="J367" s="16" t="s">
        <v>2157</v>
      </c>
      <c r="K367" s="25">
        <v>44197</v>
      </c>
      <c r="L367" s="25">
        <v>44531</v>
      </c>
      <c r="M367" s="16" t="s">
        <v>2151</v>
      </c>
      <c r="N367" s="26" t="s">
        <v>2151</v>
      </c>
      <c r="O367" s="24"/>
    </row>
    <row r="368" s="3" customFormat="1" ht="21" customHeight="1" spans="1:15">
      <c r="A368" s="15">
        <v>349</v>
      </c>
      <c r="B368" s="16" t="s">
        <v>1163</v>
      </c>
      <c r="C368" s="16" t="s">
        <v>1164</v>
      </c>
      <c r="D368" s="16" t="s">
        <v>2148</v>
      </c>
      <c r="E368" s="16" t="s">
        <v>2158</v>
      </c>
      <c r="F368" s="16">
        <v>65</v>
      </c>
      <c r="G368" s="16" t="s">
        <v>2159</v>
      </c>
      <c r="H368" s="16" t="s">
        <v>1168</v>
      </c>
      <c r="I368" s="16">
        <v>65</v>
      </c>
      <c r="J368" s="16" t="s">
        <v>2160</v>
      </c>
      <c r="K368" s="25">
        <v>44197</v>
      </c>
      <c r="L368" s="25">
        <v>44531</v>
      </c>
      <c r="M368" s="16" t="s">
        <v>2151</v>
      </c>
      <c r="N368" s="26" t="s">
        <v>2151</v>
      </c>
      <c r="O368" s="24"/>
    </row>
    <row r="369" s="3" customFormat="1" ht="21" customHeight="1" spans="1:15">
      <c r="A369" s="15">
        <v>350</v>
      </c>
      <c r="B369" s="16" t="s">
        <v>1163</v>
      </c>
      <c r="C369" s="16" t="s">
        <v>1164</v>
      </c>
      <c r="D369" s="16" t="s">
        <v>2148</v>
      </c>
      <c r="E369" s="16" t="s">
        <v>2161</v>
      </c>
      <c r="F369" s="16">
        <v>30</v>
      </c>
      <c r="G369" s="16" t="s">
        <v>1989</v>
      </c>
      <c r="H369" s="16" t="s">
        <v>1168</v>
      </c>
      <c r="I369" s="16">
        <v>30</v>
      </c>
      <c r="J369" s="16" t="s">
        <v>2160</v>
      </c>
      <c r="K369" s="25">
        <v>44197</v>
      </c>
      <c r="L369" s="25">
        <v>44531</v>
      </c>
      <c r="M369" s="16" t="s">
        <v>2151</v>
      </c>
      <c r="N369" s="26" t="s">
        <v>2151</v>
      </c>
      <c r="O369" s="24"/>
    </row>
    <row r="370" s="3" customFormat="1" ht="21" customHeight="1" spans="1:15">
      <c r="A370" s="15">
        <v>351</v>
      </c>
      <c r="B370" s="16" t="s">
        <v>1163</v>
      </c>
      <c r="C370" s="16" t="s">
        <v>1164</v>
      </c>
      <c r="D370" s="16" t="s">
        <v>2148</v>
      </c>
      <c r="E370" s="16" t="s">
        <v>2162</v>
      </c>
      <c r="F370" s="16">
        <v>80</v>
      </c>
      <c r="G370" s="16" t="s">
        <v>1175</v>
      </c>
      <c r="H370" s="16" t="s">
        <v>1168</v>
      </c>
      <c r="I370" s="16">
        <v>80</v>
      </c>
      <c r="J370" s="16" t="s">
        <v>2163</v>
      </c>
      <c r="K370" s="25">
        <v>44197</v>
      </c>
      <c r="L370" s="25">
        <v>44531</v>
      </c>
      <c r="M370" s="16" t="s">
        <v>2151</v>
      </c>
      <c r="N370" s="26" t="s">
        <v>2151</v>
      </c>
      <c r="O370" s="24"/>
    </row>
    <row r="371" s="3" customFormat="1" ht="21" customHeight="1" spans="1:15">
      <c r="A371" s="15">
        <v>352</v>
      </c>
      <c r="B371" s="16" t="s">
        <v>1458</v>
      </c>
      <c r="C371" s="16" t="s">
        <v>1164</v>
      </c>
      <c r="D371" s="16" t="s">
        <v>2148</v>
      </c>
      <c r="E371" s="16" t="s">
        <v>2164</v>
      </c>
      <c r="F371" s="16">
        <v>60</v>
      </c>
      <c r="G371" s="16" t="s">
        <v>2165</v>
      </c>
      <c r="H371" s="16" t="s">
        <v>1168</v>
      </c>
      <c r="I371" s="16">
        <v>60</v>
      </c>
      <c r="J371" s="16" t="s">
        <v>2166</v>
      </c>
      <c r="K371" s="25">
        <v>44197</v>
      </c>
      <c r="L371" s="25">
        <v>44531</v>
      </c>
      <c r="M371" s="16" t="s">
        <v>2151</v>
      </c>
      <c r="N371" s="26" t="s">
        <v>1458</v>
      </c>
      <c r="O371" s="24"/>
    </row>
    <row r="372" s="3" customFormat="1" ht="21" customHeight="1" spans="1:15">
      <c r="A372" s="15">
        <v>353</v>
      </c>
      <c r="B372" s="16" t="s">
        <v>2167</v>
      </c>
      <c r="C372" s="16" t="s">
        <v>1164</v>
      </c>
      <c r="D372" s="16" t="s">
        <v>2148</v>
      </c>
      <c r="E372" s="16" t="s">
        <v>2168</v>
      </c>
      <c r="F372" s="16">
        <v>70</v>
      </c>
      <c r="G372" s="16" t="s">
        <v>1931</v>
      </c>
      <c r="H372" s="16" t="s">
        <v>1168</v>
      </c>
      <c r="I372" s="16">
        <v>70</v>
      </c>
      <c r="J372" s="16" t="s">
        <v>2169</v>
      </c>
      <c r="K372" s="25">
        <v>44197</v>
      </c>
      <c r="L372" s="25">
        <v>44531</v>
      </c>
      <c r="M372" s="16" t="s">
        <v>2151</v>
      </c>
      <c r="N372" s="26" t="s">
        <v>2167</v>
      </c>
      <c r="O372" s="24"/>
    </row>
    <row r="373" s="3" customFormat="1" ht="21" customHeight="1" spans="1:15">
      <c r="A373" s="15">
        <v>354</v>
      </c>
      <c r="B373" s="16" t="s">
        <v>2170</v>
      </c>
      <c r="C373" s="16" t="s">
        <v>1164</v>
      </c>
      <c r="D373" s="16" t="s">
        <v>2148</v>
      </c>
      <c r="E373" s="16" t="s">
        <v>2171</v>
      </c>
      <c r="F373" s="16">
        <v>100</v>
      </c>
      <c r="G373" s="16" t="s">
        <v>1927</v>
      </c>
      <c r="H373" s="16" t="s">
        <v>1168</v>
      </c>
      <c r="I373" s="16">
        <v>100</v>
      </c>
      <c r="J373" s="16" t="s">
        <v>1944</v>
      </c>
      <c r="K373" s="25">
        <v>44197</v>
      </c>
      <c r="L373" s="25">
        <v>44531</v>
      </c>
      <c r="M373" s="16" t="s">
        <v>2151</v>
      </c>
      <c r="N373" s="26" t="s">
        <v>2170</v>
      </c>
      <c r="O373" s="24"/>
    </row>
    <row r="374" s="3" customFormat="1" ht="21" customHeight="1" spans="1:15">
      <c r="A374" s="15"/>
      <c r="B374" s="16"/>
      <c r="C374" s="16"/>
      <c r="D374" s="17" t="s">
        <v>2172</v>
      </c>
      <c r="E374" s="16"/>
      <c r="F374" s="16">
        <f>SUBTOTAL(9,F375:F377)</f>
        <v>180</v>
      </c>
      <c r="G374" s="16"/>
      <c r="H374" s="16"/>
      <c r="I374" s="16"/>
      <c r="J374" s="16"/>
      <c r="K374" s="25"/>
      <c r="L374" s="25"/>
      <c r="M374" s="16"/>
      <c r="N374" s="26"/>
      <c r="O374" s="24"/>
    </row>
    <row r="375" s="3" customFormat="1" ht="21" customHeight="1" spans="1:15">
      <c r="A375" s="15">
        <v>355</v>
      </c>
      <c r="B375" s="16" t="s">
        <v>2173</v>
      </c>
      <c r="C375" s="16" t="s">
        <v>1164</v>
      </c>
      <c r="D375" s="16" t="s">
        <v>2174</v>
      </c>
      <c r="E375" s="16" t="s">
        <v>2175</v>
      </c>
      <c r="F375" s="16">
        <v>30</v>
      </c>
      <c r="G375" s="16" t="s">
        <v>1946</v>
      </c>
      <c r="H375" s="16" t="s">
        <v>1168</v>
      </c>
      <c r="I375" s="16">
        <v>30</v>
      </c>
      <c r="J375" s="16" t="s">
        <v>2150</v>
      </c>
      <c r="K375" s="25">
        <v>44197</v>
      </c>
      <c r="L375" s="25">
        <v>44531</v>
      </c>
      <c r="M375" s="16" t="s">
        <v>2151</v>
      </c>
      <c r="N375" s="26" t="s">
        <v>2173</v>
      </c>
      <c r="O375" s="24"/>
    </row>
    <row r="376" s="3" customFormat="1" ht="21" customHeight="1" spans="1:15">
      <c r="A376" s="15">
        <v>356</v>
      </c>
      <c r="B376" s="16" t="s">
        <v>2176</v>
      </c>
      <c r="C376" s="16" t="s">
        <v>1164</v>
      </c>
      <c r="D376" s="16" t="s">
        <v>2174</v>
      </c>
      <c r="E376" s="16" t="s">
        <v>2177</v>
      </c>
      <c r="F376" s="16">
        <v>100</v>
      </c>
      <c r="G376" s="16" t="s">
        <v>1927</v>
      </c>
      <c r="H376" s="16" t="s">
        <v>1168</v>
      </c>
      <c r="I376" s="16">
        <v>100</v>
      </c>
      <c r="J376" s="16" t="s">
        <v>1944</v>
      </c>
      <c r="K376" s="25">
        <v>44197</v>
      </c>
      <c r="L376" s="25">
        <v>44531</v>
      </c>
      <c r="M376" s="16" t="s">
        <v>1177</v>
      </c>
      <c r="N376" s="26" t="s">
        <v>2176</v>
      </c>
      <c r="O376" s="24"/>
    </row>
    <row r="377" s="3" customFormat="1" ht="21" customHeight="1" spans="1:15">
      <c r="A377" s="15">
        <v>357</v>
      </c>
      <c r="B377" s="16" t="s">
        <v>2178</v>
      </c>
      <c r="C377" s="16" t="s">
        <v>1164</v>
      </c>
      <c r="D377" s="16" t="s">
        <v>2174</v>
      </c>
      <c r="E377" s="16" t="s">
        <v>2179</v>
      </c>
      <c r="F377" s="16">
        <v>50</v>
      </c>
      <c r="G377" s="16" t="s">
        <v>1937</v>
      </c>
      <c r="H377" s="16" t="s">
        <v>1168</v>
      </c>
      <c r="I377" s="16">
        <v>50</v>
      </c>
      <c r="J377" s="16" t="s">
        <v>2180</v>
      </c>
      <c r="K377" s="25">
        <v>44197</v>
      </c>
      <c r="L377" s="25">
        <v>44531</v>
      </c>
      <c r="M377" s="16" t="s">
        <v>2151</v>
      </c>
      <c r="N377" s="26" t="s">
        <v>2178</v>
      </c>
      <c r="O377" s="24"/>
    </row>
    <row r="378" s="3" customFormat="1" ht="21" customHeight="1" spans="1:15">
      <c r="A378" s="15"/>
      <c r="B378" s="16"/>
      <c r="C378" s="16"/>
      <c r="D378" s="17" t="s">
        <v>2181</v>
      </c>
      <c r="E378" s="16"/>
      <c r="F378" s="16">
        <f>SUBTOTAL(9,F379:F392)</f>
        <v>750</v>
      </c>
      <c r="G378" s="16"/>
      <c r="H378" s="16"/>
      <c r="I378" s="16"/>
      <c r="J378" s="16"/>
      <c r="K378" s="25"/>
      <c r="L378" s="25"/>
      <c r="M378" s="16"/>
      <c r="N378" s="26"/>
      <c r="O378" s="24"/>
    </row>
    <row r="379" s="3" customFormat="1" ht="21" customHeight="1" spans="1:15">
      <c r="A379" s="15">
        <v>358</v>
      </c>
      <c r="B379" s="16" t="s">
        <v>1979</v>
      </c>
      <c r="C379" s="16" t="s">
        <v>1164</v>
      </c>
      <c r="D379" s="16" t="s">
        <v>2182</v>
      </c>
      <c r="E379" s="16" t="s">
        <v>2183</v>
      </c>
      <c r="F379" s="16">
        <v>5</v>
      </c>
      <c r="G379" s="16" t="s">
        <v>2059</v>
      </c>
      <c r="H379" s="16" t="s">
        <v>1168</v>
      </c>
      <c r="I379" s="16">
        <v>5</v>
      </c>
      <c r="J379" s="16" t="s">
        <v>2184</v>
      </c>
      <c r="K379" s="25">
        <v>44197</v>
      </c>
      <c r="L379" s="25">
        <v>44531</v>
      </c>
      <c r="M379" s="16" t="s">
        <v>1177</v>
      </c>
      <c r="N379" s="26" t="s">
        <v>1979</v>
      </c>
      <c r="O379" s="24"/>
    </row>
    <row r="380" s="3" customFormat="1" ht="21" customHeight="1" spans="1:15">
      <c r="A380" s="15">
        <v>359</v>
      </c>
      <c r="B380" s="16" t="s">
        <v>2173</v>
      </c>
      <c r="C380" s="16" t="s">
        <v>1164</v>
      </c>
      <c r="D380" s="16" t="s">
        <v>2182</v>
      </c>
      <c r="E380" s="16" t="s">
        <v>2185</v>
      </c>
      <c r="F380" s="16">
        <v>50</v>
      </c>
      <c r="G380" s="16" t="s">
        <v>1937</v>
      </c>
      <c r="H380" s="16" t="s">
        <v>1168</v>
      </c>
      <c r="I380" s="16">
        <v>50</v>
      </c>
      <c r="J380" s="16" t="s">
        <v>2186</v>
      </c>
      <c r="K380" s="25">
        <v>44197</v>
      </c>
      <c r="L380" s="25">
        <v>44531</v>
      </c>
      <c r="M380" s="16" t="s">
        <v>1177</v>
      </c>
      <c r="N380" s="26" t="s">
        <v>2173</v>
      </c>
      <c r="O380" s="24"/>
    </row>
    <row r="381" s="3" customFormat="1" ht="21" customHeight="1" spans="1:15">
      <c r="A381" s="15">
        <v>360</v>
      </c>
      <c r="B381" s="16" t="s">
        <v>2173</v>
      </c>
      <c r="C381" s="16" t="s">
        <v>1164</v>
      </c>
      <c r="D381" s="16" t="s">
        <v>2182</v>
      </c>
      <c r="E381" s="16" t="s">
        <v>2187</v>
      </c>
      <c r="F381" s="16">
        <v>20</v>
      </c>
      <c r="G381" s="16" t="s">
        <v>1175</v>
      </c>
      <c r="H381" s="16" t="s">
        <v>1168</v>
      </c>
      <c r="I381" s="16">
        <v>20</v>
      </c>
      <c r="J381" s="16" t="s">
        <v>2150</v>
      </c>
      <c r="K381" s="25">
        <v>44197</v>
      </c>
      <c r="L381" s="25">
        <v>44531</v>
      </c>
      <c r="M381" s="16" t="s">
        <v>1177</v>
      </c>
      <c r="N381" s="26" t="s">
        <v>2173</v>
      </c>
      <c r="O381" s="24"/>
    </row>
    <row r="382" s="3" customFormat="1" ht="21" customHeight="1" spans="1:15">
      <c r="A382" s="15">
        <v>361</v>
      </c>
      <c r="B382" s="16" t="s">
        <v>2188</v>
      </c>
      <c r="C382" s="16" t="s">
        <v>1164</v>
      </c>
      <c r="D382" s="16" t="s">
        <v>2182</v>
      </c>
      <c r="E382" s="16" t="s">
        <v>2189</v>
      </c>
      <c r="F382" s="16">
        <v>100</v>
      </c>
      <c r="G382" s="16" t="s">
        <v>1927</v>
      </c>
      <c r="H382" s="16" t="s">
        <v>1168</v>
      </c>
      <c r="I382" s="16">
        <v>100</v>
      </c>
      <c r="J382" s="16" t="s">
        <v>2190</v>
      </c>
      <c r="K382" s="25">
        <v>44197</v>
      </c>
      <c r="L382" s="25">
        <v>44531</v>
      </c>
      <c r="M382" s="16" t="s">
        <v>1177</v>
      </c>
      <c r="N382" s="26" t="s">
        <v>2188</v>
      </c>
      <c r="O382" s="24"/>
    </row>
    <row r="383" s="3" customFormat="1" ht="21" customHeight="1" spans="1:15">
      <c r="A383" s="15">
        <v>362</v>
      </c>
      <c r="B383" s="16" t="s">
        <v>2178</v>
      </c>
      <c r="C383" s="16" t="s">
        <v>1164</v>
      </c>
      <c r="D383" s="16" t="s">
        <v>2182</v>
      </c>
      <c r="E383" s="16" t="s">
        <v>2191</v>
      </c>
      <c r="F383" s="16">
        <v>50</v>
      </c>
      <c r="G383" s="16" t="s">
        <v>1937</v>
      </c>
      <c r="H383" s="16" t="s">
        <v>1168</v>
      </c>
      <c r="I383" s="16">
        <v>50</v>
      </c>
      <c r="J383" s="16" t="s">
        <v>2180</v>
      </c>
      <c r="K383" s="25">
        <v>44197</v>
      </c>
      <c r="L383" s="25">
        <v>44531</v>
      </c>
      <c r="M383" s="16" t="s">
        <v>1973</v>
      </c>
      <c r="N383" s="26" t="s">
        <v>2178</v>
      </c>
      <c r="O383" s="24"/>
    </row>
    <row r="384" s="3" customFormat="1" ht="21" customHeight="1" spans="1:15">
      <c r="A384" s="15">
        <v>363</v>
      </c>
      <c r="B384" s="16" t="s">
        <v>2192</v>
      </c>
      <c r="C384" s="16" t="s">
        <v>1164</v>
      </c>
      <c r="D384" s="16" t="s">
        <v>2182</v>
      </c>
      <c r="E384" s="16" t="s">
        <v>2193</v>
      </c>
      <c r="F384" s="16">
        <v>100</v>
      </c>
      <c r="G384" s="16" t="s">
        <v>1927</v>
      </c>
      <c r="H384" s="16" t="s">
        <v>1168</v>
      </c>
      <c r="I384" s="16">
        <v>100</v>
      </c>
      <c r="J384" s="16" t="s">
        <v>1944</v>
      </c>
      <c r="K384" s="25">
        <v>44197</v>
      </c>
      <c r="L384" s="25">
        <v>44531</v>
      </c>
      <c r="M384" s="16" t="s">
        <v>1177</v>
      </c>
      <c r="N384" s="26" t="s">
        <v>2192</v>
      </c>
      <c r="O384" s="24"/>
    </row>
    <row r="385" s="3" customFormat="1" ht="21" customHeight="1" spans="1:15">
      <c r="A385" s="15">
        <v>364</v>
      </c>
      <c r="B385" s="16" t="s">
        <v>2194</v>
      </c>
      <c r="C385" s="16" t="s">
        <v>1164</v>
      </c>
      <c r="D385" s="16" t="s">
        <v>2182</v>
      </c>
      <c r="E385" s="16" t="s">
        <v>2195</v>
      </c>
      <c r="F385" s="16">
        <v>100</v>
      </c>
      <c r="G385" s="16" t="s">
        <v>1927</v>
      </c>
      <c r="H385" s="16" t="s">
        <v>1168</v>
      </c>
      <c r="I385" s="16">
        <v>100</v>
      </c>
      <c r="J385" s="16" t="s">
        <v>1944</v>
      </c>
      <c r="K385" s="25">
        <v>44197</v>
      </c>
      <c r="L385" s="25">
        <v>44531</v>
      </c>
      <c r="M385" s="16" t="s">
        <v>1177</v>
      </c>
      <c r="N385" s="26" t="s">
        <v>2194</v>
      </c>
      <c r="O385" s="24"/>
    </row>
    <row r="386" s="3" customFormat="1" ht="21" customHeight="1" spans="1:15">
      <c r="A386" s="15">
        <v>365</v>
      </c>
      <c r="B386" s="16" t="s">
        <v>1458</v>
      </c>
      <c r="C386" s="16" t="s">
        <v>1164</v>
      </c>
      <c r="D386" s="16" t="s">
        <v>2182</v>
      </c>
      <c r="E386" s="16" t="s">
        <v>2196</v>
      </c>
      <c r="F386" s="16">
        <v>40</v>
      </c>
      <c r="G386" s="16" t="s">
        <v>1976</v>
      </c>
      <c r="H386" s="16" t="s">
        <v>1168</v>
      </c>
      <c r="I386" s="16">
        <v>40</v>
      </c>
      <c r="J386" s="16" t="s">
        <v>1983</v>
      </c>
      <c r="K386" s="25">
        <v>44197</v>
      </c>
      <c r="L386" s="25">
        <v>44531</v>
      </c>
      <c r="M386" s="16" t="s">
        <v>1177</v>
      </c>
      <c r="N386" s="26" t="s">
        <v>1458</v>
      </c>
      <c r="O386" s="24"/>
    </row>
    <row r="387" s="3" customFormat="1" ht="21" customHeight="1" spans="1:15">
      <c r="A387" s="15">
        <v>366</v>
      </c>
      <c r="B387" s="16" t="s">
        <v>1934</v>
      </c>
      <c r="C387" s="16" t="s">
        <v>1164</v>
      </c>
      <c r="D387" s="16" t="s">
        <v>2182</v>
      </c>
      <c r="E387" s="16" t="s">
        <v>2197</v>
      </c>
      <c r="F387" s="30">
        <v>30</v>
      </c>
      <c r="G387" s="16" t="s">
        <v>1946</v>
      </c>
      <c r="H387" s="16" t="s">
        <v>1168</v>
      </c>
      <c r="I387" s="30">
        <v>30</v>
      </c>
      <c r="J387" s="16" t="s">
        <v>2198</v>
      </c>
      <c r="K387" s="25">
        <v>44197</v>
      </c>
      <c r="L387" s="25">
        <v>44531</v>
      </c>
      <c r="M387" s="16" t="s">
        <v>1177</v>
      </c>
      <c r="N387" s="16" t="s">
        <v>1934</v>
      </c>
      <c r="O387" s="24"/>
    </row>
    <row r="388" s="3" customFormat="1" ht="21" customHeight="1" spans="1:15">
      <c r="A388" s="15">
        <v>367</v>
      </c>
      <c r="B388" s="32" t="s">
        <v>2199</v>
      </c>
      <c r="C388" s="16" t="s">
        <v>1164</v>
      </c>
      <c r="D388" s="16" t="s">
        <v>2182</v>
      </c>
      <c r="E388" s="16" t="s">
        <v>2200</v>
      </c>
      <c r="F388" s="16">
        <v>100</v>
      </c>
      <c r="G388" s="16" t="s">
        <v>1927</v>
      </c>
      <c r="H388" s="16" t="s">
        <v>1168</v>
      </c>
      <c r="I388" s="16">
        <v>100</v>
      </c>
      <c r="J388" s="16" t="s">
        <v>1972</v>
      </c>
      <c r="K388" s="25">
        <v>44197</v>
      </c>
      <c r="L388" s="25">
        <v>44531</v>
      </c>
      <c r="M388" s="16" t="s">
        <v>1973</v>
      </c>
      <c r="N388" s="32" t="s">
        <v>2199</v>
      </c>
      <c r="O388" s="24"/>
    </row>
    <row r="389" s="3" customFormat="1" ht="21" customHeight="1" spans="1:15">
      <c r="A389" s="15">
        <v>368</v>
      </c>
      <c r="B389" s="32" t="s">
        <v>1969</v>
      </c>
      <c r="C389" s="16" t="s">
        <v>1164</v>
      </c>
      <c r="D389" s="16" t="s">
        <v>2182</v>
      </c>
      <c r="E389" s="16" t="s">
        <v>2201</v>
      </c>
      <c r="F389" s="16">
        <v>25</v>
      </c>
      <c r="G389" s="16" t="s">
        <v>1982</v>
      </c>
      <c r="H389" s="16" t="s">
        <v>1168</v>
      </c>
      <c r="I389" s="16">
        <v>25</v>
      </c>
      <c r="J389" s="16" t="s">
        <v>1972</v>
      </c>
      <c r="K389" s="25">
        <v>44197</v>
      </c>
      <c r="L389" s="25">
        <v>44531</v>
      </c>
      <c r="M389" s="16" t="s">
        <v>1177</v>
      </c>
      <c r="N389" s="32" t="s">
        <v>1969</v>
      </c>
      <c r="O389" s="24"/>
    </row>
    <row r="390" s="3" customFormat="1" ht="21" customHeight="1" spans="1:15">
      <c r="A390" s="15">
        <v>369</v>
      </c>
      <c r="B390" s="16" t="s">
        <v>2167</v>
      </c>
      <c r="C390" s="16" t="s">
        <v>1164</v>
      </c>
      <c r="D390" s="16" t="s">
        <v>2182</v>
      </c>
      <c r="E390" s="16" t="s">
        <v>2202</v>
      </c>
      <c r="F390" s="16">
        <v>30</v>
      </c>
      <c r="G390" s="16" t="s">
        <v>1946</v>
      </c>
      <c r="H390" s="16" t="s">
        <v>1168</v>
      </c>
      <c r="I390" s="16">
        <v>30</v>
      </c>
      <c r="J390" s="16" t="s">
        <v>2169</v>
      </c>
      <c r="K390" s="25">
        <v>44197</v>
      </c>
      <c r="L390" s="25">
        <v>44531</v>
      </c>
      <c r="M390" s="16" t="s">
        <v>1973</v>
      </c>
      <c r="N390" s="26" t="s">
        <v>2167</v>
      </c>
      <c r="O390" s="24"/>
    </row>
    <row r="391" s="3" customFormat="1" ht="21" customHeight="1" spans="1:15">
      <c r="A391" s="15">
        <v>370</v>
      </c>
      <c r="B391" s="16" t="s">
        <v>2203</v>
      </c>
      <c r="C391" s="16" t="s">
        <v>1164</v>
      </c>
      <c r="D391" s="16" t="s">
        <v>2182</v>
      </c>
      <c r="E391" s="16" t="s">
        <v>2204</v>
      </c>
      <c r="F391" s="16">
        <v>70</v>
      </c>
      <c r="G391" s="16" t="s">
        <v>1931</v>
      </c>
      <c r="H391" s="16" t="s">
        <v>1168</v>
      </c>
      <c r="I391" s="16">
        <v>70</v>
      </c>
      <c r="J391" s="16" t="s">
        <v>2190</v>
      </c>
      <c r="K391" s="25">
        <v>44197</v>
      </c>
      <c r="L391" s="25">
        <v>44531</v>
      </c>
      <c r="M391" s="16" t="s">
        <v>1177</v>
      </c>
      <c r="N391" s="26" t="s">
        <v>2203</v>
      </c>
      <c r="O391" s="24"/>
    </row>
    <row r="392" s="3" customFormat="1" ht="21" customHeight="1" spans="1:15">
      <c r="A392" s="15">
        <v>371</v>
      </c>
      <c r="B392" s="16" t="s">
        <v>2203</v>
      </c>
      <c r="C392" s="16" t="s">
        <v>1164</v>
      </c>
      <c r="D392" s="16" t="s">
        <v>2182</v>
      </c>
      <c r="E392" s="16" t="s">
        <v>2205</v>
      </c>
      <c r="F392" s="16">
        <v>30</v>
      </c>
      <c r="G392" s="16" t="s">
        <v>1946</v>
      </c>
      <c r="H392" s="16" t="s">
        <v>1168</v>
      </c>
      <c r="I392" s="16">
        <v>30</v>
      </c>
      <c r="J392" s="16" t="s">
        <v>2190</v>
      </c>
      <c r="K392" s="25">
        <v>44197</v>
      </c>
      <c r="L392" s="25">
        <v>44531</v>
      </c>
      <c r="M392" s="16" t="s">
        <v>1177</v>
      </c>
      <c r="N392" s="26" t="s">
        <v>2203</v>
      </c>
      <c r="O392" s="24"/>
    </row>
    <row r="393" s="3" customFormat="1" ht="21" customHeight="1" spans="1:15">
      <c r="A393" s="15"/>
      <c r="B393" s="18"/>
      <c r="C393" s="18"/>
      <c r="D393" s="17" t="s">
        <v>2206</v>
      </c>
      <c r="E393" s="19"/>
      <c r="F393" s="18">
        <f>SUBTOTAL(9,F394)</f>
        <v>40</v>
      </c>
      <c r="G393" s="16"/>
      <c r="H393" s="15"/>
      <c r="I393" s="18"/>
      <c r="J393" s="16"/>
      <c r="K393" s="25"/>
      <c r="L393" s="25"/>
      <c r="M393" s="15"/>
      <c r="N393" s="18"/>
      <c r="O393" s="24"/>
    </row>
    <row r="394" s="3" customFormat="1" ht="21" customHeight="1" spans="1:15">
      <c r="A394" s="15">
        <v>372</v>
      </c>
      <c r="B394" s="18" t="s">
        <v>2207</v>
      </c>
      <c r="C394" s="18" t="s">
        <v>1164</v>
      </c>
      <c r="D394" s="16" t="s">
        <v>2208</v>
      </c>
      <c r="E394" s="19" t="s">
        <v>2209</v>
      </c>
      <c r="F394" s="18">
        <v>40</v>
      </c>
      <c r="G394" s="16" t="s">
        <v>1976</v>
      </c>
      <c r="H394" s="15" t="s">
        <v>1186</v>
      </c>
      <c r="I394" s="18">
        <v>40</v>
      </c>
      <c r="J394" s="16" t="s">
        <v>2210</v>
      </c>
      <c r="K394" s="25">
        <v>44197</v>
      </c>
      <c r="L394" s="25">
        <v>44531</v>
      </c>
      <c r="M394" s="15" t="s">
        <v>1170</v>
      </c>
      <c r="N394" s="18" t="s">
        <v>2211</v>
      </c>
      <c r="O394" s="24"/>
    </row>
    <row r="395" s="3" customFormat="1" ht="21" customHeight="1" spans="1:15">
      <c r="A395" s="15"/>
      <c r="B395" s="16"/>
      <c r="C395" s="16"/>
      <c r="D395" s="17" t="s">
        <v>2212</v>
      </c>
      <c r="E395" s="16"/>
      <c r="F395" s="16">
        <f>SUBTOTAL(9,F396)</f>
        <v>50</v>
      </c>
      <c r="G395" s="16"/>
      <c r="H395" s="15"/>
      <c r="I395" s="16"/>
      <c r="J395" s="16"/>
      <c r="K395" s="25"/>
      <c r="L395" s="25"/>
      <c r="M395" s="15"/>
      <c r="N395" s="16"/>
      <c r="O395" s="24"/>
    </row>
    <row r="396" s="3" customFormat="1" ht="21" customHeight="1" spans="1:15">
      <c r="A396" s="15">
        <v>373</v>
      </c>
      <c r="B396" s="16" t="s">
        <v>1987</v>
      </c>
      <c r="C396" s="16" t="s">
        <v>1164</v>
      </c>
      <c r="D396" s="16" t="s">
        <v>2213</v>
      </c>
      <c r="E396" s="16" t="s">
        <v>2214</v>
      </c>
      <c r="F396" s="16">
        <v>50</v>
      </c>
      <c r="G396" s="16" t="s">
        <v>1937</v>
      </c>
      <c r="H396" s="15" t="s">
        <v>1186</v>
      </c>
      <c r="I396" s="16">
        <v>50</v>
      </c>
      <c r="J396" s="16" t="s">
        <v>2215</v>
      </c>
      <c r="K396" s="25">
        <v>44197</v>
      </c>
      <c r="L396" s="25">
        <v>44531</v>
      </c>
      <c r="M396" s="15" t="s">
        <v>1170</v>
      </c>
      <c r="N396" s="16" t="s">
        <v>1991</v>
      </c>
      <c r="O396" s="24"/>
    </row>
    <row r="397" s="3" customFormat="1" ht="21" customHeight="1" spans="1:15">
      <c r="A397" s="15"/>
      <c r="B397" s="13" t="s">
        <v>2216</v>
      </c>
      <c r="C397" s="13" t="s">
        <v>2217</v>
      </c>
      <c r="D397" s="17"/>
      <c r="E397" s="16"/>
      <c r="F397" s="15">
        <v>12620.976276</v>
      </c>
      <c r="G397" s="16"/>
      <c r="H397" s="15"/>
      <c r="I397" s="15"/>
      <c r="J397" s="16"/>
      <c r="K397" s="25"/>
      <c r="L397" s="25"/>
      <c r="M397" s="15"/>
      <c r="N397" s="16"/>
      <c r="O397" s="24"/>
    </row>
    <row r="398" s="3" customFormat="1" ht="21" customHeight="1" spans="1:15">
      <c r="A398" s="15"/>
      <c r="B398" s="15"/>
      <c r="C398" s="15"/>
      <c r="D398" s="17" t="s">
        <v>2218</v>
      </c>
      <c r="E398" s="15"/>
      <c r="F398" s="15">
        <f>SUBTOTAL(9,F399:F400)</f>
        <v>95</v>
      </c>
      <c r="G398" s="16"/>
      <c r="H398" s="16"/>
      <c r="I398" s="15"/>
      <c r="J398" s="16"/>
      <c r="K398" s="25"/>
      <c r="L398" s="25"/>
      <c r="M398" s="15"/>
      <c r="N398" s="26"/>
      <c r="O398" s="24"/>
    </row>
    <row r="399" s="3" customFormat="1" ht="38" customHeight="1" spans="1:15">
      <c r="A399" s="15">
        <v>377</v>
      </c>
      <c r="B399" s="15" t="s">
        <v>2219</v>
      </c>
      <c r="C399" s="15" t="s">
        <v>2220</v>
      </c>
      <c r="D399" s="15" t="s">
        <v>2208</v>
      </c>
      <c r="E399" s="15" t="s">
        <v>2221</v>
      </c>
      <c r="F399" s="15">
        <v>80</v>
      </c>
      <c r="G399" s="16" t="s">
        <v>1976</v>
      </c>
      <c r="H399" s="16" t="s">
        <v>1199</v>
      </c>
      <c r="I399" s="15">
        <v>80</v>
      </c>
      <c r="J399" s="16" t="s">
        <v>2222</v>
      </c>
      <c r="K399" s="25">
        <v>44197</v>
      </c>
      <c r="L399" s="25">
        <v>44531</v>
      </c>
      <c r="M399" s="15" t="s">
        <v>2223</v>
      </c>
      <c r="N399" s="26" t="s">
        <v>2223</v>
      </c>
      <c r="O399" s="24"/>
    </row>
    <row r="400" s="3" customFormat="1" ht="36" customHeight="1" spans="1:15">
      <c r="A400" s="15">
        <v>378</v>
      </c>
      <c r="B400" s="15" t="s">
        <v>2219</v>
      </c>
      <c r="C400" s="15" t="s">
        <v>2220</v>
      </c>
      <c r="D400" s="15" t="s">
        <v>2208</v>
      </c>
      <c r="E400" s="15" t="s">
        <v>2224</v>
      </c>
      <c r="F400" s="15">
        <v>15</v>
      </c>
      <c r="G400" s="16" t="s">
        <v>2225</v>
      </c>
      <c r="H400" s="16" t="s">
        <v>1199</v>
      </c>
      <c r="I400" s="15">
        <v>15</v>
      </c>
      <c r="J400" s="16" t="s">
        <v>2222</v>
      </c>
      <c r="K400" s="25">
        <v>44197</v>
      </c>
      <c r="L400" s="25">
        <v>44531</v>
      </c>
      <c r="M400" s="15" t="s">
        <v>2223</v>
      </c>
      <c r="N400" s="26" t="s">
        <v>2223</v>
      </c>
      <c r="O400" s="24"/>
    </row>
    <row r="401" s="3" customFormat="1" ht="21" customHeight="1" spans="1:15">
      <c r="A401" s="15"/>
      <c r="B401" s="16"/>
      <c r="C401" s="16"/>
      <c r="D401" s="17" t="s">
        <v>2226</v>
      </c>
      <c r="E401" s="16"/>
      <c r="F401" s="36">
        <f t="shared" ref="F401:F405" si="1">SUBTOTAL(9,F402)</f>
        <v>3.238162</v>
      </c>
      <c r="G401" s="16"/>
      <c r="H401" s="16"/>
      <c r="I401" s="36"/>
      <c r="J401" s="16"/>
      <c r="K401" s="25"/>
      <c r="L401" s="25"/>
      <c r="M401" s="16"/>
      <c r="N401" s="26"/>
      <c r="O401" s="24"/>
    </row>
    <row r="402" s="3" customFormat="1" ht="45" customHeight="1" spans="1:15">
      <c r="A402" s="15">
        <v>379</v>
      </c>
      <c r="B402" s="16" t="s">
        <v>2094</v>
      </c>
      <c r="C402" s="16" t="s">
        <v>2227</v>
      </c>
      <c r="D402" s="16" t="s">
        <v>2228</v>
      </c>
      <c r="E402" s="16" t="s">
        <v>2229</v>
      </c>
      <c r="F402" s="36">
        <v>3.238162</v>
      </c>
      <c r="G402" s="16" t="s">
        <v>2230</v>
      </c>
      <c r="H402" s="16" t="s">
        <v>1168</v>
      </c>
      <c r="I402" s="36">
        <v>3.238162</v>
      </c>
      <c r="J402" s="16" t="s">
        <v>2231</v>
      </c>
      <c r="K402" s="25">
        <v>44197</v>
      </c>
      <c r="L402" s="25">
        <v>44531</v>
      </c>
      <c r="M402" s="16" t="s">
        <v>1170</v>
      </c>
      <c r="N402" s="26" t="s">
        <v>2094</v>
      </c>
      <c r="O402" s="24"/>
    </row>
    <row r="403" s="3" customFormat="1" ht="21" customHeight="1" spans="1:15">
      <c r="A403" s="15"/>
      <c r="B403" s="16"/>
      <c r="C403" s="16"/>
      <c r="D403" s="17" t="s">
        <v>2232</v>
      </c>
      <c r="E403" s="16"/>
      <c r="F403" s="16">
        <f t="shared" si="1"/>
        <v>50</v>
      </c>
      <c r="G403" s="16"/>
      <c r="H403" s="16"/>
      <c r="I403" s="16"/>
      <c r="J403" s="16"/>
      <c r="K403" s="25"/>
      <c r="L403" s="25"/>
      <c r="M403" s="16"/>
      <c r="N403" s="26"/>
      <c r="O403" s="24"/>
    </row>
    <row r="404" s="3" customFormat="1" ht="36" customHeight="1" spans="1:15">
      <c r="A404" s="15">
        <v>380</v>
      </c>
      <c r="B404" s="16" t="s">
        <v>1567</v>
      </c>
      <c r="C404" s="16" t="s">
        <v>2227</v>
      </c>
      <c r="D404" s="16" t="s">
        <v>2233</v>
      </c>
      <c r="E404" s="16" t="s">
        <v>2234</v>
      </c>
      <c r="F404" s="16">
        <v>50</v>
      </c>
      <c r="G404" s="16" t="s">
        <v>1946</v>
      </c>
      <c r="H404" s="16" t="s">
        <v>1199</v>
      </c>
      <c r="I404" s="16">
        <v>50</v>
      </c>
      <c r="J404" s="16" t="s">
        <v>2222</v>
      </c>
      <c r="K404" s="25">
        <v>44197</v>
      </c>
      <c r="L404" s="25">
        <v>44531</v>
      </c>
      <c r="M404" s="16" t="s">
        <v>2223</v>
      </c>
      <c r="N404" s="26" t="s">
        <v>2223</v>
      </c>
      <c r="O404" s="24"/>
    </row>
    <row r="405" s="3" customFormat="1" ht="26" customHeight="1" spans="1:15">
      <c r="A405" s="15"/>
      <c r="B405" s="16"/>
      <c r="C405" s="16"/>
      <c r="D405" s="17" t="s">
        <v>2235</v>
      </c>
      <c r="E405" s="16"/>
      <c r="F405" s="16">
        <f t="shared" si="1"/>
        <v>30</v>
      </c>
      <c r="G405" s="16"/>
      <c r="H405" s="16"/>
      <c r="I405" s="16"/>
      <c r="J405" s="16"/>
      <c r="K405" s="25"/>
      <c r="L405" s="25"/>
      <c r="M405" s="16"/>
      <c r="N405" s="26"/>
      <c r="O405" s="24"/>
    </row>
    <row r="406" s="3" customFormat="1" ht="26" customHeight="1" spans="1:15">
      <c r="A406" s="15">
        <v>381</v>
      </c>
      <c r="B406" s="16" t="s">
        <v>2236</v>
      </c>
      <c r="C406" s="16" t="s">
        <v>2227</v>
      </c>
      <c r="D406" s="16" t="s">
        <v>2237</v>
      </c>
      <c r="E406" s="16" t="s">
        <v>2238</v>
      </c>
      <c r="F406" s="16">
        <v>30</v>
      </c>
      <c r="G406" s="16" t="s">
        <v>2129</v>
      </c>
      <c r="H406" s="16" t="s">
        <v>1199</v>
      </c>
      <c r="I406" s="16">
        <v>30</v>
      </c>
      <c r="J406" s="16" t="s">
        <v>2222</v>
      </c>
      <c r="K406" s="25">
        <v>44197</v>
      </c>
      <c r="L406" s="25">
        <v>44531</v>
      </c>
      <c r="M406" s="16" t="s">
        <v>2223</v>
      </c>
      <c r="N406" s="26" t="s">
        <v>2223</v>
      </c>
      <c r="O406" s="24"/>
    </row>
    <row r="407" s="6" customFormat="1" ht="26" customHeight="1" spans="1:15">
      <c r="A407" s="15">
        <v>382</v>
      </c>
      <c r="B407" s="16" t="s">
        <v>1567</v>
      </c>
      <c r="C407" s="16" t="s">
        <v>2227</v>
      </c>
      <c r="D407" s="16" t="s">
        <v>2237</v>
      </c>
      <c r="E407" s="16" t="s">
        <v>2239</v>
      </c>
      <c r="F407" s="16">
        <v>10</v>
      </c>
      <c r="G407" s="16" t="s">
        <v>1931</v>
      </c>
      <c r="H407" s="16" t="s">
        <v>1199</v>
      </c>
      <c r="I407" s="16">
        <v>10</v>
      </c>
      <c r="J407" s="16" t="s">
        <v>2222</v>
      </c>
      <c r="K407" s="25">
        <v>44197</v>
      </c>
      <c r="L407" s="25">
        <v>44531</v>
      </c>
      <c r="M407" s="16" t="s">
        <v>2223</v>
      </c>
      <c r="N407" s="26" t="s">
        <v>2223</v>
      </c>
      <c r="O407" s="24"/>
    </row>
    <row r="408" s="6" customFormat="1" ht="26" customHeight="1" spans="1:15">
      <c r="A408" s="15">
        <v>383</v>
      </c>
      <c r="B408" s="16" t="s">
        <v>1567</v>
      </c>
      <c r="C408" s="16" t="s">
        <v>2227</v>
      </c>
      <c r="D408" s="16" t="s">
        <v>2237</v>
      </c>
      <c r="E408" s="16" t="s">
        <v>2240</v>
      </c>
      <c r="F408" s="16">
        <v>50</v>
      </c>
      <c r="G408" s="16" t="s">
        <v>1175</v>
      </c>
      <c r="H408" s="16" t="s">
        <v>1199</v>
      </c>
      <c r="I408" s="16">
        <v>50</v>
      </c>
      <c r="J408" s="16" t="s">
        <v>2222</v>
      </c>
      <c r="K408" s="25">
        <v>44197</v>
      </c>
      <c r="L408" s="25">
        <v>44531</v>
      </c>
      <c r="M408" s="16" t="s">
        <v>2223</v>
      </c>
      <c r="N408" s="26" t="s">
        <v>2223</v>
      </c>
      <c r="O408" s="24"/>
    </row>
    <row r="409" s="6" customFormat="1" ht="26" customHeight="1" spans="1:15">
      <c r="A409" s="15">
        <v>384</v>
      </c>
      <c r="B409" s="16" t="s">
        <v>2236</v>
      </c>
      <c r="C409" s="16" t="s">
        <v>2227</v>
      </c>
      <c r="D409" s="16" t="s">
        <v>2237</v>
      </c>
      <c r="E409" s="16" t="s">
        <v>2241</v>
      </c>
      <c r="F409" s="16">
        <v>70</v>
      </c>
      <c r="G409" s="16" t="s">
        <v>2242</v>
      </c>
      <c r="H409" s="16" t="s">
        <v>1199</v>
      </c>
      <c r="I409" s="16">
        <v>70</v>
      </c>
      <c r="J409" s="16" t="s">
        <v>2222</v>
      </c>
      <c r="K409" s="25">
        <v>44197</v>
      </c>
      <c r="L409" s="25">
        <v>44531</v>
      </c>
      <c r="M409" s="16" t="s">
        <v>2223</v>
      </c>
      <c r="N409" s="26" t="s">
        <v>2223</v>
      </c>
      <c r="O409" s="24"/>
    </row>
    <row r="410" s="3" customFormat="1" ht="21" customHeight="1" spans="1:15">
      <c r="A410" s="15"/>
      <c r="B410" s="15"/>
      <c r="C410" s="15"/>
      <c r="D410" s="17" t="s">
        <v>2243</v>
      </c>
      <c r="E410" s="15"/>
      <c r="F410" s="15">
        <f>SUBTOTAL(9,F414:F426)</f>
        <v>487</v>
      </c>
      <c r="G410" s="16"/>
      <c r="H410" s="16"/>
      <c r="I410" s="15"/>
      <c r="J410" s="16"/>
      <c r="K410" s="25"/>
      <c r="L410" s="25"/>
      <c r="M410" s="15"/>
      <c r="N410" s="26"/>
      <c r="O410" s="24"/>
    </row>
    <row r="411" s="3" customFormat="1" ht="26" customHeight="1" spans="1:15">
      <c r="A411" s="15">
        <v>376</v>
      </c>
      <c r="B411" s="16" t="s">
        <v>2176</v>
      </c>
      <c r="C411" s="15" t="s">
        <v>2227</v>
      </c>
      <c r="D411" s="16" t="s">
        <v>2244</v>
      </c>
      <c r="E411" s="16" t="s">
        <v>2245</v>
      </c>
      <c r="F411" s="15">
        <v>25</v>
      </c>
      <c r="G411" s="16" t="s">
        <v>1982</v>
      </c>
      <c r="H411" s="15" t="s">
        <v>1186</v>
      </c>
      <c r="I411" s="15">
        <v>25</v>
      </c>
      <c r="J411" s="16" t="s">
        <v>2246</v>
      </c>
      <c r="K411" s="25">
        <v>44197</v>
      </c>
      <c r="L411" s="25">
        <v>44531</v>
      </c>
      <c r="M411" s="15" t="s">
        <v>1170</v>
      </c>
      <c r="N411" s="16" t="s">
        <v>2247</v>
      </c>
      <c r="O411" s="24"/>
    </row>
    <row r="412" s="3" customFormat="1" ht="21" customHeight="1" spans="1:15">
      <c r="A412" s="15">
        <v>374</v>
      </c>
      <c r="B412" s="16" t="s">
        <v>2176</v>
      </c>
      <c r="C412" s="15" t="s">
        <v>2227</v>
      </c>
      <c r="D412" s="16" t="s">
        <v>2244</v>
      </c>
      <c r="E412" s="16" t="s">
        <v>2248</v>
      </c>
      <c r="F412" s="15">
        <v>15</v>
      </c>
      <c r="G412" s="16" t="s">
        <v>2014</v>
      </c>
      <c r="H412" s="15" t="s">
        <v>1186</v>
      </c>
      <c r="I412" s="15">
        <v>15</v>
      </c>
      <c r="J412" s="16" t="s">
        <v>2249</v>
      </c>
      <c r="K412" s="25">
        <v>44197</v>
      </c>
      <c r="L412" s="25">
        <v>44531</v>
      </c>
      <c r="M412" s="15" t="s">
        <v>1170</v>
      </c>
      <c r="N412" s="16" t="s">
        <v>2247</v>
      </c>
      <c r="O412" s="24"/>
    </row>
    <row r="413" s="3" customFormat="1" ht="29" customHeight="1" spans="1:15">
      <c r="A413" s="15">
        <v>375</v>
      </c>
      <c r="B413" s="16" t="s">
        <v>1197</v>
      </c>
      <c r="C413" s="15" t="s">
        <v>2227</v>
      </c>
      <c r="D413" s="16" t="s">
        <v>2244</v>
      </c>
      <c r="E413" s="16" t="s">
        <v>2250</v>
      </c>
      <c r="F413" s="15">
        <v>10</v>
      </c>
      <c r="G413" s="16" t="s">
        <v>1949</v>
      </c>
      <c r="H413" s="15" t="s">
        <v>1199</v>
      </c>
      <c r="I413" s="15">
        <v>10</v>
      </c>
      <c r="J413" s="16" t="s">
        <v>2251</v>
      </c>
      <c r="K413" s="25">
        <v>44197</v>
      </c>
      <c r="L413" s="25">
        <v>44531</v>
      </c>
      <c r="M413" s="15" t="s">
        <v>1170</v>
      </c>
      <c r="N413" s="16" t="s">
        <v>1201</v>
      </c>
      <c r="O413" s="24"/>
    </row>
    <row r="414" s="3" customFormat="1" ht="21" customHeight="1" spans="1:15">
      <c r="A414" s="15">
        <v>385</v>
      </c>
      <c r="B414" s="15" t="s">
        <v>2219</v>
      </c>
      <c r="C414" s="15" t="s">
        <v>2220</v>
      </c>
      <c r="D414" s="15" t="s">
        <v>2244</v>
      </c>
      <c r="E414" s="15" t="s">
        <v>2252</v>
      </c>
      <c r="F414" s="15">
        <v>15</v>
      </c>
      <c r="G414" s="16" t="s">
        <v>2253</v>
      </c>
      <c r="H414" s="16" t="s">
        <v>1199</v>
      </c>
      <c r="I414" s="15">
        <v>15</v>
      </c>
      <c r="J414" s="16" t="s">
        <v>2254</v>
      </c>
      <c r="K414" s="25">
        <v>44197</v>
      </c>
      <c r="L414" s="25">
        <v>44531</v>
      </c>
      <c r="M414" s="15" t="s">
        <v>2223</v>
      </c>
      <c r="N414" s="26" t="s">
        <v>2223</v>
      </c>
      <c r="O414" s="24"/>
    </row>
    <row r="415" s="3" customFormat="1" ht="21" customHeight="1" spans="1:15">
      <c r="A415" s="15">
        <v>386</v>
      </c>
      <c r="B415" s="15" t="s">
        <v>2219</v>
      </c>
      <c r="C415" s="15" t="s">
        <v>2220</v>
      </c>
      <c r="D415" s="15" t="s">
        <v>2244</v>
      </c>
      <c r="E415" s="15" t="s">
        <v>2255</v>
      </c>
      <c r="F415" s="15">
        <v>45</v>
      </c>
      <c r="G415" s="16" t="s">
        <v>1949</v>
      </c>
      <c r="H415" s="16" t="s">
        <v>1199</v>
      </c>
      <c r="I415" s="15">
        <v>45</v>
      </c>
      <c r="J415" s="16" t="s">
        <v>2222</v>
      </c>
      <c r="K415" s="25">
        <v>44197</v>
      </c>
      <c r="L415" s="25">
        <v>44531</v>
      </c>
      <c r="M415" s="15" t="s">
        <v>2223</v>
      </c>
      <c r="N415" s="26" t="s">
        <v>2223</v>
      </c>
      <c r="O415" s="24"/>
    </row>
    <row r="416" s="3" customFormat="1" ht="21" customHeight="1" spans="1:15">
      <c r="A416" s="15">
        <v>387</v>
      </c>
      <c r="B416" s="15" t="s">
        <v>2219</v>
      </c>
      <c r="C416" s="15" t="s">
        <v>2220</v>
      </c>
      <c r="D416" s="15" t="s">
        <v>2244</v>
      </c>
      <c r="E416" s="15" t="s">
        <v>2256</v>
      </c>
      <c r="F416" s="15">
        <v>40</v>
      </c>
      <c r="G416" s="16" t="s">
        <v>1937</v>
      </c>
      <c r="H416" s="16" t="s">
        <v>1199</v>
      </c>
      <c r="I416" s="15">
        <v>40</v>
      </c>
      <c r="J416" s="16" t="s">
        <v>2222</v>
      </c>
      <c r="K416" s="25">
        <v>44197</v>
      </c>
      <c r="L416" s="25">
        <v>44531</v>
      </c>
      <c r="M416" s="15" t="s">
        <v>2223</v>
      </c>
      <c r="N416" s="26" t="s">
        <v>2223</v>
      </c>
      <c r="O416" s="24"/>
    </row>
    <row r="417" s="3" customFormat="1" ht="21" customHeight="1" spans="1:15">
      <c r="A417" s="15">
        <v>388</v>
      </c>
      <c r="B417" s="15" t="s">
        <v>2219</v>
      </c>
      <c r="C417" s="15" t="s">
        <v>2220</v>
      </c>
      <c r="D417" s="15" t="s">
        <v>2244</v>
      </c>
      <c r="E417" s="15" t="s">
        <v>2257</v>
      </c>
      <c r="F417" s="15">
        <v>34</v>
      </c>
      <c r="G417" s="16" t="s">
        <v>2258</v>
      </c>
      <c r="H417" s="16" t="s">
        <v>1199</v>
      </c>
      <c r="I417" s="15">
        <v>34</v>
      </c>
      <c r="J417" s="16" t="s">
        <v>2259</v>
      </c>
      <c r="K417" s="25">
        <v>44197</v>
      </c>
      <c r="L417" s="25">
        <v>44531</v>
      </c>
      <c r="M417" s="15" t="s">
        <v>2223</v>
      </c>
      <c r="N417" s="26" t="s">
        <v>2223</v>
      </c>
      <c r="O417" s="24"/>
    </row>
    <row r="418" s="3" customFormat="1" ht="21" customHeight="1" spans="1:15">
      <c r="A418" s="15">
        <v>389</v>
      </c>
      <c r="B418" s="15" t="s">
        <v>2260</v>
      </c>
      <c r="C418" s="15" t="s">
        <v>2227</v>
      </c>
      <c r="D418" s="15" t="s">
        <v>2244</v>
      </c>
      <c r="E418" s="15" t="s">
        <v>2261</v>
      </c>
      <c r="F418" s="15">
        <v>150</v>
      </c>
      <c r="G418" s="16" t="s">
        <v>2014</v>
      </c>
      <c r="H418" s="16" t="s">
        <v>1199</v>
      </c>
      <c r="I418" s="15">
        <v>150</v>
      </c>
      <c r="J418" s="16" t="s">
        <v>2262</v>
      </c>
      <c r="K418" s="25">
        <v>44197</v>
      </c>
      <c r="L418" s="25">
        <v>44531</v>
      </c>
      <c r="M418" s="15" t="s">
        <v>2223</v>
      </c>
      <c r="N418" s="26" t="s">
        <v>2223</v>
      </c>
      <c r="O418" s="24"/>
    </row>
    <row r="419" s="3" customFormat="1" ht="21" customHeight="1" spans="1:15">
      <c r="A419" s="15">
        <v>390</v>
      </c>
      <c r="B419" s="16" t="s">
        <v>2236</v>
      </c>
      <c r="C419" s="16" t="s">
        <v>2227</v>
      </c>
      <c r="D419" s="16" t="s">
        <v>2244</v>
      </c>
      <c r="E419" s="16" t="s">
        <v>2263</v>
      </c>
      <c r="F419" s="16">
        <v>20</v>
      </c>
      <c r="G419" s="16" t="s">
        <v>1949</v>
      </c>
      <c r="H419" s="16" t="s">
        <v>1199</v>
      </c>
      <c r="I419" s="16">
        <v>20</v>
      </c>
      <c r="J419" s="16" t="s">
        <v>2222</v>
      </c>
      <c r="K419" s="25">
        <v>44197</v>
      </c>
      <c r="L419" s="25">
        <v>44531</v>
      </c>
      <c r="M419" s="16" t="s">
        <v>2223</v>
      </c>
      <c r="N419" s="26" t="s">
        <v>2223</v>
      </c>
      <c r="O419" s="24"/>
    </row>
    <row r="420" s="3" customFormat="1" ht="21" customHeight="1" spans="1:15">
      <c r="A420" s="15">
        <v>391</v>
      </c>
      <c r="B420" s="15" t="s">
        <v>2236</v>
      </c>
      <c r="C420" s="15" t="s">
        <v>2227</v>
      </c>
      <c r="D420" s="15" t="s">
        <v>2244</v>
      </c>
      <c r="E420" s="15" t="s">
        <v>2264</v>
      </c>
      <c r="F420" s="15">
        <v>6</v>
      </c>
      <c r="G420" s="16" t="s">
        <v>2265</v>
      </c>
      <c r="H420" s="16" t="s">
        <v>1199</v>
      </c>
      <c r="I420" s="15">
        <v>6</v>
      </c>
      <c r="J420" s="16" t="s">
        <v>2266</v>
      </c>
      <c r="K420" s="25">
        <v>44197</v>
      </c>
      <c r="L420" s="25">
        <v>44531</v>
      </c>
      <c r="M420" s="15" t="s">
        <v>2223</v>
      </c>
      <c r="N420" s="26" t="s">
        <v>2223</v>
      </c>
      <c r="O420" s="24"/>
    </row>
    <row r="421" s="3" customFormat="1" ht="21" customHeight="1" spans="1:15">
      <c r="A421" s="15">
        <v>392</v>
      </c>
      <c r="B421" s="16" t="s">
        <v>1567</v>
      </c>
      <c r="C421" s="16" t="s">
        <v>2227</v>
      </c>
      <c r="D421" s="16" t="s">
        <v>2244</v>
      </c>
      <c r="E421" s="16" t="s">
        <v>2263</v>
      </c>
      <c r="F421" s="16">
        <v>40</v>
      </c>
      <c r="G421" s="16" t="s">
        <v>1937</v>
      </c>
      <c r="H421" s="16" t="s">
        <v>1199</v>
      </c>
      <c r="I421" s="16">
        <v>40</v>
      </c>
      <c r="J421" s="16" t="s">
        <v>2222</v>
      </c>
      <c r="K421" s="25">
        <v>44197</v>
      </c>
      <c r="L421" s="25">
        <v>44531</v>
      </c>
      <c r="M421" s="16" t="s">
        <v>2223</v>
      </c>
      <c r="N421" s="26" t="s">
        <v>2223</v>
      </c>
      <c r="O421" s="24"/>
    </row>
    <row r="422" s="3" customFormat="1" ht="21" customHeight="1" spans="1:15">
      <c r="A422" s="15">
        <v>393</v>
      </c>
      <c r="B422" s="16" t="s">
        <v>1567</v>
      </c>
      <c r="C422" s="16" t="s">
        <v>2227</v>
      </c>
      <c r="D422" s="16" t="s">
        <v>2244</v>
      </c>
      <c r="E422" s="16" t="s">
        <v>2267</v>
      </c>
      <c r="F422" s="16">
        <v>30</v>
      </c>
      <c r="G422" s="16" t="s">
        <v>1937</v>
      </c>
      <c r="H422" s="16" t="s">
        <v>1199</v>
      </c>
      <c r="I422" s="16">
        <v>30</v>
      </c>
      <c r="J422" s="16" t="s">
        <v>2222</v>
      </c>
      <c r="K422" s="25">
        <v>44197</v>
      </c>
      <c r="L422" s="25">
        <v>44531</v>
      </c>
      <c r="M422" s="16" t="s">
        <v>2223</v>
      </c>
      <c r="N422" s="26" t="s">
        <v>2223</v>
      </c>
      <c r="O422" s="24"/>
    </row>
    <row r="423" s="3" customFormat="1" ht="21" customHeight="1" spans="1:15">
      <c r="A423" s="15">
        <v>394</v>
      </c>
      <c r="B423" s="16" t="s">
        <v>2077</v>
      </c>
      <c r="C423" s="16" t="s">
        <v>2227</v>
      </c>
      <c r="D423" s="16" t="s">
        <v>2244</v>
      </c>
      <c r="E423" s="16" t="s">
        <v>2268</v>
      </c>
      <c r="F423" s="16">
        <v>35</v>
      </c>
      <c r="G423" s="16" t="s">
        <v>1946</v>
      </c>
      <c r="H423" s="16" t="s">
        <v>1199</v>
      </c>
      <c r="I423" s="16">
        <v>35</v>
      </c>
      <c r="J423" s="16" t="s">
        <v>2269</v>
      </c>
      <c r="K423" s="25">
        <v>44197</v>
      </c>
      <c r="L423" s="25">
        <v>44531</v>
      </c>
      <c r="M423" s="16" t="s">
        <v>2223</v>
      </c>
      <c r="N423" s="26" t="s">
        <v>2223</v>
      </c>
      <c r="O423" s="24"/>
    </row>
    <row r="424" s="3" customFormat="1" ht="21" customHeight="1" spans="1:15">
      <c r="A424" s="15">
        <v>395</v>
      </c>
      <c r="B424" s="16" t="s">
        <v>2270</v>
      </c>
      <c r="C424" s="16" t="s">
        <v>2227</v>
      </c>
      <c r="D424" s="16" t="s">
        <v>2244</v>
      </c>
      <c r="E424" s="16" t="s">
        <v>2271</v>
      </c>
      <c r="F424" s="16">
        <v>36</v>
      </c>
      <c r="G424" s="16" t="s">
        <v>2272</v>
      </c>
      <c r="H424" s="16" t="s">
        <v>1199</v>
      </c>
      <c r="I424" s="16">
        <v>36</v>
      </c>
      <c r="J424" s="16" t="s">
        <v>2273</v>
      </c>
      <c r="K424" s="25">
        <v>44197</v>
      </c>
      <c r="L424" s="25">
        <v>44531</v>
      </c>
      <c r="M424" s="16" t="s">
        <v>1183</v>
      </c>
      <c r="N424" s="26" t="s">
        <v>1183</v>
      </c>
      <c r="O424" s="24"/>
    </row>
    <row r="425" s="3" customFormat="1" ht="21" customHeight="1" spans="1:15">
      <c r="A425" s="15">
        <v>396</v>
      </c>
      <c r="B425" s="15" t="s">
        <v>2274</v>
      </c>
      <c r="C425" s="15" t="s">
        <v>2227</v>
      </c>
      <c r="D425" s="15" t="s">
        <v>2244</v>
      </c>
      <c r="E425" s="15" t="s">
        <v>2275</v>
      </c>
      <c r="F425" s="15">
        <v>32</v>
      </c>
      <c r="G425" s="16" t="s">
        <v>2276</v>
      </c>
      <c r="H425" s="16" t="s">
        <v>1199</v>
      </c>
      <c r="I425" s="15">
        <v>32</v>
      </c>
      <c r="J425" s="16" t="s">
        <v>2277</v>
      </c>
      <c r="K425" s="25">
        <v>44197</v>
      </c>
      <c r="L425" s="25">
        <v>44531</v>
      </c>
      <c r="M425" s="15" t="s">
        <v>2223</v>
      </c>
      <c r="N425" s="26" t="s">
        <v>2223</v>
      </c>
      <c r="O425" s="24"/>
    </row>
    <row r="426" s="3" customFormat="1" ht="21" customHeight="1" spans="1:15">
      <c r="A426" s="15">
        <v>397</v>
      </c>
      <c r="B426" s="18" t="s">
        <v>1179</v>
      </c>
      <c r="C426" s="15" t="s">
        <v>2227</v>
      </c>
      <c r="D426" s="16" t="s">
        <v>2244</v>
      </c>
      <c r="E426" s="19" t="s">
        <v>2278</v>
      </c>
      <c r="F426" s="18">
        <v>4</v>
      </c>
      <c r="G426" s="16" t="s">
        <v>1376</v>
      </c>
      <c r="H426" s="15" t="s">
        <v>1186</v>
      </c>
      <c r="I426" s="18">
        <v>4</v>
      </c>
      <c r="J426" s="16" t="s">
        <v>2279</v>
      </c>
      <c r="K426" s="25">
        <v>44197</v>
      </c>
      <c r="L426" s="25">
        <v>44531</v>
      </c>
      <c r="M426" s="15" t="s">
        <v>1170</v>
      </c>
      <c r="N426" s="18" t="s">
        <v>1188</v>
      </c>
      <c r="O426" s="24"/>
    </row>
    <row r="427" s="3" customFormat="1" ht="21" customHeight="1" spans="1:15">
      <c r="A427" s="15"/>
      <c r="B427" s="16"/>
      <c r="C427" s="16"/>
      <c r="D427" s="17" t="s">
        <v>2280</v>
      </c>
      <c r="E427" s="16"/>
      <c r="F427" s="16">
        <f>SUBTOTAL(9,F428:F438)</f>
        <v>1335</v>
      </c>
      <c r="G427" s="16"/>
      <c r="H427" s="16"/>
      <c r="I427" s="16"/>
      <c r="J427" s="16"/>
      <c r="K427" s="25"/>
      <c r="L427" s="25"/>
      <c r="M427" s="16"/>
      <c r="N427" s="26"/>
      <c r="O427" s="24"/>
    </row>
    <row r="428" s="3" customFormat="1" ht="21" customHeight="1" spans="1:15">
      <c r="A428" s="15">
        <v>398</v>
      </c>
      <c r="B428" s="16" t="s">
        <v>2281</v>
      </c>
      <c r="C428" s="16" t="s">
        <v>2227</v>
      </c>
      <c r="D428" s="16" t="s">
        <v>2282</v>
      </c>
      <c r="E428" s="16" t="s">
        <v>2283</v>
      </c>
      <c r="F428" s="16">
        <v>76</v>
      </c>
      <c r="G428" s="16" t="s">
        <v>2284</v>
      </c>
      <c r="H428" s="16" t="s">
        <v>1199</v>
      </c>
      <c r="I428" s="16">
        <v>76</v>
      </c>
      <c r="J428" s="16" t="s">
        <v>2285</v>
      </c>
      <c r="K428" s="25">
        <v>44197</v>
      </c>
      <c r="L428" s="25">
        <v>44531</v>
      </c>
      <c r="M428" s="16" t="s">
        <v>2286</v>
      </c>
      <c r="N428" s="26" t="s">
        <v>2286</v>
      </c>
      <c r="O428" s="24"/>
    </row>
    <row r="429" s="3" customFormat="1" ht="21" customHeight="1" spans="1:15">
      <c r="A429" s="15">
        <v>399</v>
      </c>
      <c r="B429" s="16" t="s">
        <v>2287</v>
      </c>
      <c r="C429" s="16" t="s">
        <v>2227</v>
      </c>
      <c r="D429" s="16" t="s">
        <v>2282</v>
      </c>
      <c r="E429" s="16" t="s">
        <v>2288</v>
      </c>
      <c r="F429" s="16">
        <v>159</v>
      </c>
      <c r="G429" s="16" t="s">
        <v>2289</v>
      </c>
      <c r="H429" s="16" t="s">
        <v>1199</v>
      </c>
      <c r="I429" s="16">
        <v>159</v>
      </c>
      <c r="J429" s="16" t="s">
        <v>2285</v>
      </c>
      <c r="K429" s="25">
        <v>44197</v>
      </c>
      <c r="L429" s="25">
        <v>44531</v>
      </c>
      <c r="M429" s="16" t="s">
        <v>2286</v>
      </c>
      <c r="N429" s="26" t="s">
        <v>2286</v>
      </c>
      <c r="O429" s="24"/>
    </row>
    <row r="430" s="3" customFormat="1" ht="21" customHeight="1" spans="1:15">
      <c r="A430" s="15">
        <v>400</v>
      </c>
      <c r="B430" s="16" t="s">
        <v>2290</v>
      </c>
      <c r="C430" s="16" t="s">
        <v>2227</v>
      </c>
      <c r="D430" s="16" t="s">
        <v>2282</v>
      </c>
      <c r="E430" s="16" t="s">
        <v>2291</v>
      </c>
      <c r="F430" s="16">
        <v>111</v>
      </c>
      <c r="G430" s="16" t="s">
        <v>2292</v>
      </c>
      <c r="H430" s="16" t="s">
        <v>1199</v>
      </c>
      <c r="I430" s="16">
        <v>111</v>
      </c>
      <c r="J430" s="16" t="s">
        <v>2285</v>
      </c>
      <c r="K430" s="25">
        <v>44197</v>
      </c>
      <c r="L430" s="25">
        <v>44531</v>
      </c>
      <c r="M430" s="16" t="s">
        <v>2286</v>
      </c>
      <c r="N430" s="26" t="s">
        <v>2286</v>
      </c>
      <c r="O430" s="24"/>
    </row>
    <row r="431" s="3" customFormat="1" ht="21" customHeight="1" spans="1:15">
      <c r="A431" s="15">
        <v>401</v>
      </c>
      <c r="B431" s="16" t="s">
        <v>2290</v>
      </c>
      <c r="C431" s="16" t="s">
        <v>2227</v>
      </c>
      <c r="D431" s="16" t="s">
        <v>2282</v>
      </c>
      <c r="E431" s="16" t="s">
        <v>2293</v>
      </c>
      <c r="F431" s="16">
        <v>95</v>
      </c>
      <c r="G431" s="16" t="s">
        <v>2294</v>
      </c>
      <c r="H431" s="16" t="s">
        <v>1199</v>
      </c>
      <c r="I431" s="16">
        <v>95</v>
      </c>
      <c r="J431" s="16" t="s">
        <v>2285</v>
      </c>
      <c r="K431" s="25">
        <v>44197</v>
      </c>
      <c r="L431" s="25">
        <v>44531</v>
      </c>
      <c r="M431" s="16" t="s">
        <v>2286</v>
      </c>
      <c r="N431" s="26" t="s">
        <v>2286</v>
      </c>
      <c r="O431" s="24"/>
    </row>
    <row r="432" s="3" customFormat="1" ht="21" customHeight="1" spans="1:15">
      <c r="A432" s="15">
        <v>402</v>
      </c>
      <c r="B432" s="16" t="s">
        <v>2290</v>
      </c>
      <c r="C432" s="16" t="s">
        <v>2227</v>
      </c>
      <c r="D432" s="16" t="s">
        <v>2282</v>
      </c>
      <c r="E432" s="16" t="s">
        <v>2295</v>
      </c>
      <c r="F432" s="16">
        <v>141</v>
      </c>
      <c r="G432" s="16" t="s">
        <v>2296</v>
      </c>
      <c r="H432" s="16" t="s">
        <v>1199</v>
      </c>
      <c r="I432" s="16">
        <v>141</v>
      </c>
      <c r="J432" s="16" t="s">
        <v>2285</v>
      </c>
      <c r="K432" s="25">
        <v>44197</v>
      </c>
      <c r="L432" s="25">
        <v>44531</v>
      </c>
      <c r="M432" s="16" t="s">
        <v>2286</v>
      </c>
      <c r="N432" s="26" t="s">
        <v>2286</v>
      </c>
      <c r="O432" s="24"/>
    </row>
    <row r="433" s="3" customFormat="1" ht="21" customHeight="1" spans="1:15">
      <c r="A433" s="15">
        <v>403</v>
      </c>
      <c r="B433" s="16" t="s">
        <v>2290</v>
      </c>
      <c r="C433" s="16" t="s">
        <v>2227</v>
      </c>
      <c r="D433" s="16" t="s">
        <v>2282</v>
      </c>
      <c r="E433" s="16" t="s">
        <v>2297</v>
      </c>
      <c r="F433" s="16">
        <v>179</v>
      </c>
      <c r="G433" s="16" t="s">
        <v>2298</v>
      </c>
      <c r="H433" s="16" t="s">
        <v>1199</v>
      </c>
      <c r="I433" s="16">
        <v>179</v>
      </c>
      <c r="J433" s="16" t="s">
        <v>2285</v>
      </c>
      <c r="K433" s="25">
        <v>44197</v>
      </c>
      <c r="L433" s="25">
        <v>44531</v>
      </c>
      <c r="M433" s="16" t="s">
        <v>2286</v>
      </c>
      <c r="N433" s="26" t="s">
        <v>2286</v>
      </c>
      <c r="O433" s="24"/>
    </row>
    <row r="434" s="3" customFormat="1" ht="21" customHeight="1" spans="1:15">
      <c r="A434" s="15">
        <v>404</v>
      </c>
      <c r="B434" s="16" t="s">
        <v>2290</v>
      </c>
      <c r="C434" s="16" t="s">
        <v>2227</v>
      </c>
      <c r="D434" s="16" t="s">
        <v>2282</v>
      </c>
      <c r="E434" s="16" t="s">
        <v>2299</v>
      </c>
      <c r="F434" s="16">
        <v>130</v>
      </c>
      <c r="G434" s="16" t="s">
        <v>2300</v>
      </c>
      <c r="H434" s="16" t="s">
        <v>1199</v>
      </c>
      <c r="I434" s="16">
        <v>130</v>
      </c>
      <c r="J434" s="16" t="s">
        <v>2285</v>
      </c>
      <c r="K434" s="25">
        <v>44197</v>
      </c>
      <c r="L434" s="25">
        <v>44531</v>
      </c>
      <c r="M434" s="16" t="s">
        <v>2286</v>
      </c>
      <c r="N434" s="26" t="s">
        <v>2286</v>
      </c>
      <c r="O434" s="24"/>
    </row>
    <row r="435" s="3" customFormat="1" ht="21" customHeight="1" spans="1:15">
      <c r="A435" s="15">
        <v>405</v>
      </c>
      <c r="B435" s="16" t="s">
        <v>2301</v>
      </c>
      <c r="C435" s="16" t="s">
        <v>2227</v>
      </c>
      <c r="D435" s="16" t="s">
        <v>2282</v>
      </c>
      <c r="E435" s="16" t="s">
        <v>2302</v>
      </c>
      <c r="F435" s="16">
        <v>145</v>
      </c>
      <c r="G435" s="16" t="s">
        <v>2303</v>
      </c>
      <c r="H435" s="16" t="s">
        <v>1199</v>
      </c>
      <c r="I435" s="16">
        <v>145</v>
      </c>
      <c r="J435" s="16" t="s">
        <v>2285</v>
      </c>
      <c r="K435" s="25">
        <v>44197</v>
      </c>
      <c r="L435" s="25">
        <v>44531</v>
      </c>
      <c r="M435" s="16" t="s">
        <v>2286</v>
      </c>
      <c r="N435" s="26" t="s">
        <v>2286</v>
      </c>
      <c r="O435" s="24"/>
    </row>
    <row r="436" s="3" customFormat="1" ht="21" customHeight="1" spans="1:15">
      <c r="A436" s="15">
        <v>406</v>
      </c>
      <c r="B436" s="16" t="s">
        <v>2304</v>
      </c>
      <c r="C436" s="16" t="s">
        <v>2227</v>
      </c>
      <c r="D436" s="16" t="s">
        <v>2282</v>
      </c>
      <c r="E436" s="16" t="s">
        <v>2305</v>
      </c>
      <c r="F436" s="16">
        <v>97</v>
      </c>
      <c r="G436" s="16" t="s">
        <v>2306</v>
      </c>
      <c r="H436" s="16" t="s">
        <v>1199</v>
      </c>
      <c r="I436" s="16">
        <v>97</v>
      </c>
      <c r="J436" s="16" t="s">
        <v>2285</v>
      </c>
      <c r="K436" s="25">
        <v>44197</v>
      </c>
      <c r="L436" s="25">
        <v>44531</v>
      </c>
      <c r="M436" s="16" t="s">
        <v>2286</v>
      </c>
      <c r="N436" s="26" t="s">
        <v>2286</v>
      </c>
      <c r="O436" s="24"/>
    </row>
    <row r="437" s="3" customFormat="1" ht="21" customHeight="1" spans="1:15">
      <c r="A437" s="15">
        <v>407</v>
      </c>
      <c r="B437" s="16" t="s">
        <v>2307</v>
      </c>
      <c r="C437" s="16" t="s">
        <v>2227</v>
      </c>
      <c r="D437" s="16" t="s">
        <v>2282</v>
      </c>
      <c r="E437" s="16" t="s">
        <v>2308</v>
      </c>
      <c r="F437" s="16">
        <v>65</v>
      </c>
      <c r="G437" s="16" t="s">
        <v>2309</v>
      </c>
      <c r="H437" s="16" t="s">
        <v>1199</v>
      </c>
      <c r="I437" s="16">
        <v>65</v>
      </c>
      <c r="J437" s="16" t="s">
        <v>2285</v>
      </c>
      <c r="K437" s="25">
        <v>44197</v>
      </c>
      <c r="L437" s="25">
        <v>44531</v>
      </c>
      <c r="M437" s="16" t="s">
        <v>2286</v>
      </c>
      <c r="N437" s="26" t="s">
        <v>2286</v>
      </c>
      <c r="O437" s="24"/>
    </row>
    <row r="438" s="3" customFormat="1" ht="21" customHeight="1" spans="1:15">
      <c r="A438" s="15">
        <v>408</v>
      </c>
      <c r="B438" s="16" t="s">
        <v>2307</v>
      </c>
      <c r="C438" s="16" t="s">
        <v>2227</v>
      </c>
      <c r="D438" s="16" t="s">
        <v>2282</v>
      </c>
      <c r="E438" s="16" t="s">
        <v>2310</v>
      </c>
      <c r="F438" s="16">
        <v>137</v>
      </c>
      <c r="G438" s="16" t="s">
        <v>2311</v>
      </c>
      <c r="H438" s="16" t="s">
        <v>1199</v>
      </c>
      <c r="I438" s="16">
        <v>137</v>
      </c>
      <c r="J438" s="16" t="s">
        <v>2285</v>
      </c>
      <c r="K438" s="25">
        <v>44197</v>
      </c>
      <c r="L438" s="25">
        <v>44531</v>
      </c>
      <c r="M438" s="16" t="s">
        <v>2286</v>
      </c>
      <c r="N438" s="26" t="s">
        <v>2286</v>
      </c>
      <c r="O438" s="24"/>
    </row>
    <row r="439" s="3" customFormat="1" ht="21" customHeight="1" spans="1:15">
      <c r="A439" s="15"/>
      <c r="B439" s="16"/>
      <c r="C439" s="15"/>
      <c r="D439" s="37" t="s">
        <v>2312</v>
      </c>
      <c r="E439" s="16"/>
      <c r="F439" s="18">
        <f>SUBTOTAL(9,F440:F450)</f>
        <v>2877</v>
      </c>
      <c r="G439" s="16"/>
      <c r="H439" s="15"/>
      <c r="I439" s="18"/>
      <c r="J439" s="16"/>
      <c r="K439" s="25"/>
      <c r="L439" s="25"/>
      <c r="M439" s="15"/>
      <c r="N439" s="16"/>
      <c r="O439" s="24"/>
    </row>
    <row r="440" s="3" customFormat="1" ht="21" customHeight="1" spans="1:15">
      <c r="A440" s="15">
        <v>409</v>
      </c>
      <c r="B440" s="16" t="s">
        <v>1189</v>
      </c>
      <c r="C440" s="15" t="s">
        <v>2227</v>
      </c>
      <c r="D440" s="18" t="s">
        <v>2313</v>
      </c>
      <c r="E440" s="16" t="s">
        <v>2314</v>
      </c>
      <c r="F440" s="18">
        <v>12</v>
      </c>
      <c r="G440" s="16" t="s">
        <v>1195</v>
      </c>
      <c r="H440" s="15" t="s">
        <v>1186</v>
      </c>
      <c r="I440" s="18">
        <v>12</v>
      </c>
      <c r="J440" s="16" t="s">
        <v>2315</v>
      </c>
      <c r="K440" s="25">
        <v>44197</v>
      </c>
      <c r="L440" s="25">
        <v>44531</v>
      </c>
      <c r="M440" s="15" t="s">
        <v>1170</v>
      </c>
      <c r="N440" s="16" t="s">
        <v>1193</v>
      </c>
      <c r="O440" s="24"/>
    </row>
    <row r="441" s="3" customFormat="1" ht="21" customHeight="1" spans="1:15">
      <c r="A441" s="15">
        <v>410</v>
      </c>
      <c r="B441" s="16" t="s">
        <v>1987</v>
      </c>
      <c r="C441" s="15" t="s">
        <v>2227</v>
      </c>
      <c r="D441" s="16" t="s">
        <v>2313</v>
      </c>
      <c r="E441" s="16" t="s">
        <v>2316</v>
      </c>
      <c r="F441" s="16">
        <v>15</v>
      </c>
      <c r="G441" s="16" t="s">
        <v>2014</v>
      </c>
      <c r="H441" s="15" t="s">
        <v>1199</v>
      </c>
      <c r="I441" s="16">
        <v>15</v>
      </c>
      <c r="J441" s="16" t="s">
        <v>2317</v>
      </c>
      <c r="K441" s="25">
        <v>44197</v>
      </c>
      <c r="L441" s="25">
        <v>44531</v>
      </c>
      <c r="M441" s="15" t="s">
        <v>1170</v>
      </c>
      <c r="N441" s="16" t="s">
        <v>1991</v>
      </c>
      <c r="O441" s="24"/>
    </row>
    <row r="442" s="3" customFormat="1" ht="39" customHeight="1" spans="1:15">
      <c r="A442" s="15">
        <v>411</v>
      </c>
      <c r="B442" s="16" t="s">
        <v>2318</v>
      </c>
      <c r="C442" s="16" t="s">
        <v>2227</v>
      </c>
      <c r="D442" s="16" t="s">
        <v>2313</v>
      </c>
      <c r="E442" s="16" t="s">
        <v>2319</v>
      </c>
      <c r="F442" s="16">
        <v>280</v>
      </c>
      <c r="G442" s="18" t="s">
        <v>2320</v>
      </c>
      <c r="H442" s="16" t="s">
        <v>2321</v>
      </c>
      <c r="I442" s="16">
        <v>280</v>
      </c>
      <c r="J442" s="16" t="s">
        <v>2322</v>
      </c>
      <c r="K442" s="25">
        <v>44197</v>
      </c>
      <c r="L442" s="25">
        <v>44531</v>
      </c>
      <c r="M442" s="16" t="s">
        <v>1177</v>
      </c>
      <c r="N442" s="16" t="s">
        <v>1177</v>
      </c>
      <c r="O442" s="24"/>
    </row>
    <row r="443" s="3" customFormat="1" ht="41" customHeight="1" spans="1:15">
      <c r="A443" s="15">
        <v>412</v>
      </c>
      <c r="B443" s="16" t="s">
        <v>2323</v>
      </c>
      <c r="C443" s="16" t="s">
        <v>2227</v>
      </c>
      <c r="D443" s="16" t="s">
        <v>2313</v>
      </c>
      <c r="E443" s="16" t="s">
        <v>2319</v>
      </c>
      <c r="F443" s="16">
        <v>280</v>
      </c>
      <c r="G443" s="18" t="s">
        <v>2320</v>
      </c>
      <c r="H443" s="16" t="s">
        <v>2321</v>
      </c>
      <c r="I443" s="16">
        <v>280</v>
      </c>
      <c r="J443" s="16" t="s">
        <v>2322</v>
      </c>
      <c r="K443" s="25">
        <v>44197</v>
      </c>
      <c r="L443" s="25">
        <v>44531</v>
      </c>
      <c r="M443" s="16" t="s">
        <v>1177</v>
      </c>
      <c r="N443" s="16" t="s">
        <v>1177</v>
      </c>
      <c r="O443" s="24"/>
    </row>
    <row r="444" s="3" customFormat="1" ht="34" customHeight="1" spans="1:15">
      <c r="A444" s="15">
        <v>413</v>
      </c>
      <c r="B444" s="16" t="s">
        <v>2324</v>
      </c>
      <c r="C444" s="16" t="s">
        <v>2227</v>
      </c>
      <c r="D444" s="16" t="s">
        <v>2313</v>
      </c>
      <c r="E444" s="16" t="s">
        <v>2319</v>
      </c>
      <c r="F444" s="16">
        <v>280</v>
      </c>
      <c r="G444" s="18" t="s">
        <v>2320</v>
      </c>
      <c r="H444" s="16" t="s">
        <v>2321</v>
      </c>
      <c r="I444" s="16">
        <v>280</v>
      </c>
      <c r="J444" s="16" t="s">
        <v>2322</v>
      </c>
      <c r="K444" s="25">
        <v>44197</v>
      </c>
      <c r="L444" s="25">
        <v>44531</v>
      </c>
      <c r="M444" s="16" t="s">
        <v>1177</v>
      </c>
      <c r="N444" s="16" t="s">
        <v>1177</v>
      </c>
      <c r="O444" s="24"/>
    </row>
    <row r="445" s="3" customFormat="1" ht="36" customHeight="1" spans="1:15">
      <c r="A445" s="15">
        <v>414</v>
      </c>
      <c r="B445" s="16" t="s">
        <v>2325</v>
      </c>
      <c r="C445" s="16" t="s">
        <v>2227</v>
      </c>
      <c r="D445" s="16" t="s">
        <v>2313</v>
      </c>
      <c r="E445" s="16" t="s">
        <v>2319</v>
      </c>
      <c r="F445" s="16">
        <v>310</v>
      </c>
      <c r="G445" s="18" t="s">
        <v>2326</v>
      </c>
      <c r="H445" s="16" t="s">
        <v>2321</v>
      </c>
      <c r="I445" s="16">
        <v>310</v>
      </c>
      <c r="J445" s="16" t="s">
        <v>2327</v>
      </c>
      <c r="K445" s="25">
        <v>44197</v>
      </c>
      <c r="L445" s="25">
        <v>44531</v>
      </c>
      <c r="M445" s="16" t="s">
        <v>1177</v>
      </c>
      <c r="N445" s="16" t="s">
        <v>1177</v>
      </c>
      <c r="O445" s="24"/>
    </row>
    <row r="446" s="3" customFormat="1" ht="26" customHeight="1" spans="1:15">
      <c r="A446" s="15">
        <v>415</v>
      </c>
      <c r="B446" s="16" t="s">
        <v>2290</v>
      </c>
      <c r="C446" s="16" t="s">
        <v>2227</v>
      </c>
      <c r="D446" s="16" t="s">
        <v>2313</v>
      </c>
      <c r="E446" s="16" t="s">
        <v>2328</v>
      </c>
      <c r="F446" s="16">
        <v>800</v>
      </c>
      <c r="G446" s="18" t="s">
        <v>2329</v>
      </c>
      <c r="H446" s="16" t="s">
        <v>2321</v>
      </c>
      <c r="I446" s="16">
        <v>800</v>
      </c>
      <c r="J446" s="16" t="s">
        <v>2330</v>
      </c>
      <c r="K446" s="25">
        <v>44197</v>
      </c>
      <c r="L446" s="25">
        <v>44531</v>
      </c>
      <c r="M446" s="16" t="s">
        <v>1177</v>
      </c>
      <c r="N446" s="16" t="s">
        <v>1177</v>
      </c>
      <c r="O446" s="24"/>
    </row>
    <row r="447" s="3" customFormat="1" ht="30" customHeight="1" spans="1:15">
      <c r="A447" s="15">
        <v>416</v>
      </c>
      <c r="B447" s="15" t="s">
        <v>2304</v>
      </c>
      <c r="C447" s="15" t="s">
        <v>2227</v>
      </c>
      <c r="D447" s="15" t="s">
        <v>2313</v>
      </c>
      <c r="E447" s="15" t="s">
        <v>2331</v>
      </c>
      <c r="F447" s="15">
        <v>50</v>
      </c>
      <c r="G447" s="16" t="s">
        <v>1175</v>
      </c>
      <c r="H447" s="16" t="s">
        <v>1199</v>
      </c>
      <c r="I447" s="15">
        <v>50</v>
      </c>
      <c r="J447" s="16" t="s">
        <v>2222</v>
      </c>
      <c r="K447" s="25">
        <v>44197</v>
      </c>
      <c r="L447" s="25">
        <v>44531</v>
      </c>
      <c r="M447" s="15" t="s">
        <v>2223</v>
      </c>
      <c r="N447" s="26" t="s">
        <v>2223</v>
      </c>
      <c r="O447" s="24"/>
    </row>
    <row r="448" s="3" customFormat="1" ht="35" customHeight="1" spans="1:15">
      <c r="A448" s="15">
        <v>417</v>
      </c>
      <c r="B448" s="16" t="s">
        <v>2304</v>
      </c>
      <c r="C448" s="16" t="s">
        <v>2227</v>
      </c>
      <c r="D448" s="16" t="s">
        <v>2313</v>
      </c>
      <c r="E448" s="16" t="s">
        <v>2319</v>
      </c>
      <c r="F448" s="16">
        <v>290</v>
      </c>
      <c r="G448" s="18" t="s">
        <v>2332</v>
      </c>
      <c r="H448" s="16" t="s">
        <v>2321</v>
      </c>
      <c r="I448" s="16">
        <v>290</v>
      </c>
      <c r="J448" s="16" t="s">
        <v>2327</v>
      </c>
      <c r="K448" s="25">
        <v>44197</v>
      </c>
      <c r="L448" s="25">
        <v>44531</v>
      </c>
      <c r="M448" s="16" t="s">
        <v>1177</v>
      </c>
      <c r="N448" s="16" t="s">
        <v>1177</v>
      </c>
      <c r="O448" s="24"/>
    </row>
    <row r="449" s="3" customFormat="1" ht="28" customHeight="1" spans="1:15">
      <c r="A449" s="15">
        <v>418</v>
      </c>
      <c r="B449" s="16" t="s">
        <v>2307</v>
      </c>
      <c r="C449" s="16" t="s">
        <v>2227</v>
      </c>
      <c r="D449" s="16" t="s">
        <v>2313</v>
      </c>
      <c r="E449" s="16" t="s">
        <v>2319</v>
      </c>
      <c r="F449" s="16">
        <v>280</v>
      </c>
      <c r="G449" s="18" t="s">
        <v>2320</v>
      </c>
      <c r="H449" s="16" t="s">
        <v>2321</v>
      </c>
      <c r="I449" s="16">
        <v>280</v>
      </c>
      <c r="J449" s="16" t="s">
        <v>2327</v>
      </c>
      <c r="K449" s="25">
        <v>44197</v>
      </c>
      <c r="L449" s="25">
        <v>44531</v>
      </c>
      <c r="M449" s="16" t="s">
        <v>1177</v>
      </c>
      <c r="N449" s="16" t="s">
        <v>1177</v>
      </c>
      <c r="O449" s="24"/>
    </row>
    <row r="450" s="3" customFormat="1" ht="26" customHeight="1" spans="1:15">
      <c r="A450" s="15">
        <v>419</v>
      </c>
      <c r="B450" s="16" t="s">
        <v>2333</v>
      </c>
      <c r="C450" s="16" t="s">
        <v>2227</v>
      </c>
      <c r="D450" s="16" t="s">
        <v>2313</v>
      </c>
      <c r="E450" s="16" t="s">
        <v>2319</v>
      </c>
      <c r="F450" s="16">
        <v>280</v>
      </c>
      <c r="G450" s="18" t="s">
        <v>2320</v>
      </c>
      <c r="H450" s="16" t="s">
        <v>2321</v>
      </c>
      <c r="I450" s="16">
        <v>280</v>
      </c>
      <c r="J450" s="16" t="s">
        <v>2334</v>
      </c>
      <c r="K450" s="25">
        <v>44197</v>
      </c>
      <c r="L450" s="25">
        <v>44531</v>
      </c>
      <c r="M450" s="16" t="s">
        <v>1177</v>
      </c>
      <c r="N450" s="16" t="s">
        <v>1177</v>
      </c>
      <c r="O450" s="24"/>
    </row>
    <row r="451" s="3" customFormat="1" ht="21" customHeight="1" spans="1:15">
      <c r="A451" s="15"/>
      <c r="B451" s="16"/>
      <c r="C451" s="16"/>
      <c r="D451" s="17" t="s">
        <v>2335</v>
      </c>
      <c r="E451" s="16"/>
      <c r="F451" s="16">
        <f>SUBTOTAL(9,F452:F551)</f>
        <v>1965.9008</v>
      </c>
      <c r="G451" s="16"/>
      <c r="H451" s="16"/>
      <c r="I451" s="16"/>
      <c r="J451" s="16"/>
      <c r="K451" s="25"/>
      <c r="L451" s="25"/>
      <c r="M451" s="16"/>
      <c r="N451" s="26"/>
      <c r="O451" s="24"/>
    </row>
    <row r="452" s="3" customFormat="1" ht="21" customHeight="1" spans="1:15">
      <c r="A452" s="15">
        <v>420</v>
      </c>
      <c r="B452" s="16" t="s">
        <v>2336</v>
      </c>
      <c r="C452" s="16" t="s">
        <v>2227</v>
      </c>
      <c r="D452" s="16" t="s">
        <v>2337</v>
      </c>
      <c r="E452" s="16" t="s">
        <v>2338</v>
      </c>
      <c r="F452" s="16">
        <v>21.65</v>
      </c>
      <c r="G452" s="16" t="s">
        <v>2339</v>
      </c>
      <c r="H452" s="16" t="s">
        <v>1199</v>
      </c>
      <c r="I452" s="16">
        <v>21.65</v>
      </c>
      <c r="J452" s="16" t="s">
        <v>2340</v>
      </c>
      <c r="K452" s="25">
        <v>44197</v>
      </c>
      <c r="L452" s="25">
        <v>44531</v>
      </c>
      <c r="M452" s="16" t="s">
        <v>1177</v>
      </c>
      <c r="N452" s="26" t="s">
        <v>2336</v>
      </c>
      <c r="O452" s="24"/>
    </row>
    <row r="453" s="3" customFormat="1" ht="21" customHeight="1" spans="1:15">
      <c r="A453" s="15">
        <v>421</v>
      </c>
      <c r="B453" s="16" t="s">
        <v>2341</v>
      </c>
      <c r="C453" s="16" t="s">
        <v>2227</v>
      </c>
      <c r="D453" s="16" t="s">
        <v>2337</v>
      </c>
      <c r="E453" s="16" t="s">
        <v>2342</v>
      </c>
      <c r="F453" s="16">
        <v>50.05</v>
      </c>
      <c r="G453" s="16" t="s">
        <v>2343</v>
      </c>
      <c r="H453" s="16" t="s">
        <v>1199</v>
      </c>
      <c r="I453" s="16">
        <v>50.05</v>
      </c>
      <c r="J453" s="16" t="s">
        <v>2344</v>
      </c>
      <c r="K453" s="25">
        <v>44197</v>
      </c>
      <c r="L453" s="25">
        <v>44531</v>
      </c>
      <c r="M453" s="16" t="s">
        <v>1177</v>
      </c>
      <c r="N453" s="26" t="s">
        <v>2341</v>
      </c>
      <c r="O453" s="24"/>
    </row>
    <row r="454" s="3" customFormat="1" ht="21" customHeight="1" spans="1:15">
      <c r="A454" s="15">
        <v>422</v>
      </c>
      <c r="B454" s="16" t="s">
        <v>2341</v>
      </c>
      <c r="C454" s="16" t="s">
        <v>2227</v>
      </c>
      <c r="D454" s="16" t="s">
        <v>2337</v>
      </c>
      <c r="E454" s="16" t="s">
        <v>2345</v>
      </c>
      <c r="F454" s="16">
        <v>9.66</v>
      </c>
      <c r="G454" s="16" t="s">
        <v>1724</v>
      </c>
      <c r="H454" s="16" t="s">
        <v>1168</v>
      </c>
      <c r="I454" s="16">
        <v>9.66</v>
      </c>
      <c r="J454" s="16" t="s">
        <v>2344</v>
      </c>
      <c r="K454" s="25">
        <v>44197</v>
      </c>
      <c r="L454" s="25">
        <v>44531</v>
      </c>
      <c r="M454" s="16" t="s">
        <v>1177</v>
      </c>
      <c r="N454" s="26" t="s">
        <v>2341</v>
      </c>
      <c r="O454" s="24"/>
    </row>
    <row r="455" s="3" customFormat="1" ht="21" customHeight="1" spans="1:15">
      <c r="A455" s="15">
        <v>423</v>
      </c>
      <c r="B455" s="16" t="s">
        <v>2346</v>
      </c>
      <c r="C455" s="16" t="s">
        <v>2227</v>
      </c>
      <c r="D455" s="16" t="s">
        <v>2337</v>
      </c>
      <c r="E455" s="16" t="s">
        <v>2347</v>
      </c>
      <c r="F455" s="16">
        <v>5.36</v>
      </c>
      <c r="G455" s="16" t="s">
        <v>1535</v>
      </c>
      <c r="H455" s="16" t="s">
        <v>1168</v>
      </c>
      <c r="I455" s="16">
        <v>5.36</v>
      </c>
      <c r="J455" s="16" t="s">
        <v>2348</v>
      </c>
      <c r="K455" s="25">
        <v>44197</v>
      </c>
      <c r="L455" s="25">
        <v>44531</v>
      </c>
      <c r="M455" s="16" t="s">
        <v>1177</v>
      </c>
      <c r="N455" s="26" t="s">
        <v>2346</v>
      </c>
      <c r="O455" s="24"/>
    </row>
    <row r="456" s="3" customFormat="1" ht="21" customHeight="1" spans="1:15">
      <c r="A456" s="15">
        <v>424</v>
      </c>
      <c r="B456" s="16" t="s">
        <v>2349</v>
      </c>
      <c r="C456" s="16" t="s">
        <v>2227</v>
      </c>
      <c r="D456" s="16" t="s">
        <v>2337</v>
      </c>
      <c r="E456" s="16" t="s">
        <v>2350</v>
      </c>
      <c r="F456" s="16">
        <v>5.58</v>
      </c>
      <c r="G456" s="16" t="s">
        <v>1527</v>
      </c>
      <c r="H456" s="16" t="s">
        <v>1199</v>
      </c>
      <c r="I456" s="16">
        <v>5.58</v>
      </c>
      <c r="J456" s="16" t="s">
        <v>2351</v>
      </c>
      <c r="K456" s="25">
        <v>44197</v>
      </c>
      <c r="L456" s="25">
        <v>44531</v>
      </c>
      <c r="M456" s="16" t="s">
        <v>1177</v>
      </c>
      <c r="N456" s="26" t="s">
        <v>2349</v>
      </c>
      <c r="O456" s="24"/>
    </row>
    <row r="457" s="5" customFormat="1" ht="21" customHeight="1" spans="1:15">
      <c r="A457" s="15">
        <v>425</v>
      </c>
      <c r="B457" s="16" t="s">
        <v>2352</v>
      </c>
      <c r="C457" s="16" t="s">
        <v>2227</v>
      </c>
      <c r="D457" s="16" t="s">
        <v>2337</v>
      </c>
      <c r="E457" s="16" t="s">
        <v>2353</v>
      </c>
      <c r="F457" s="16">
        <v>4.14</v>
      </c>
      <c r="G457" s="16" t="s">
        <v>2354</v>
      </c>
      <c r="H457" s="16" t="s">
        <v>1199</v>
      </c>
      <c r="I457" s="16">
        <v>4.14</v>
      </c>
      <c r="J457" s="16" t="s">
        <v>2355</v>
      </c>
      <c r="K457" s="25">
        <v>44197</v>
      </c>
      <c r="L457" s="25">
        <v>44531</v>
      </c>
      <c r="M457" s="16" t="s">
        <v>1177</v>
      </c>
      <c r="N457" s="26" t="s">
        <v>2352</v>
      </c>
      <c r="O457" s="24"/>
    </row>
    <row r="458" s="3" customFormat="1" ht="21" customHeight="1" spans="1:15">
      <c r="A458" s="15">
        <v>426</v>
      </c>
      <c r="B458" s="16" t="s">
        <v>2356</v>
      </c>
      <c r="C458" s="16" t="s">
        <v>2227</v>
      </c>
      <c r="D458" s="16" t="s">
        <v>2337</v>
      </c>
      <c r="E458" s="16" t="s">
        <v>2350</v>
      </c>
      <c r="F458" s="16">
        <v>10</v>
      </c>
      <c r="G458" s="16" t="s">
        <v>1949</v>
      </c>
      <c r="H458" s="16" t="s">
        <v>1168</v>
      </c>
      <c r="I458" s="16">
        <v>10</v>
      </c>
      <c r="J458" s="16" t="s">
        <v>2357</v>
      </c>
      <c r="K458" s="25">
        <v>44197</v>
      </c>
      <c r="L458" s="25">
        <v>44531</v>
      </c>
      <c r="M458" s="16" t="s">
        <v>1177</v>
      </c>
      <c r="N458" s="26" t="s">
        <v>2356</v>
      </c>
      <c r="O458" s="24"/>
    </row>
    <row r="459" s="3" customFormat="1" ht="21" customHeight="1" spans="1:15">
      <c r="A459" s="15">
        <v>427</v>
      </c>
      <c r="B459" s="16" t="s">
        <v>2358</v>
      </c>
      <c r="C459" s="16" t="s">
        <v>2227</v>
      </c>
      <c r="D459" s="16" t="s">
        <v>2337</v>
      </c>
      <c r="E459" s="16" t="s">
        <v>2350</v>
      </c>
      <c r="F459" s="16">
        <v>0.08</v>
      </c>
      <c r="G459" s="16" t="s">
        <v>2359</v>
      </c>
      <c r="H459" s="16" t="s">
        <v>1199</v>
      </c>
      <c r="I459" s="16">
        <v>0.08</v>
      </c>
      <c r="J459" s="16" t="s">
        <v>2360</v>
      </c>
      <c r="K459" s="25">
        <v>44197</v>
      </c>
      <c r="L459" s="25">
        <v>44531</v>
      </c>
      <c r="M459" s="16" t="s">
        <v>1177</v>
      </c>
      <c r="N459" s="26" t="s">
        <v>2358</v>
      </c>
      <c r="O459" s="24"/>
    </row>
    <row r="460" s="3" customFormat="1" ht="21" customHeight="1" spans="1:15">
      <c r="A460" s="15">
        <v>428</v>
      </c>
      <c r="B460" s="16" t="s">
        <v>1210</v>
      </c>
      <c r="C460" s="16" t="s">
        <v>2227</v>
      </c>
      <c r="D460" s="16" t="s">
        <v>2337</v>
      </c>
      <c r="E460" s="16" t="s">
        <v>2350</v>
      </c>
      <c r="F460" s="16">
        <v>34.01</v>
      </c>
      <c r="G460" s="16" t="s">
        <v>2361</v>
      </c>
      <c r="H460" s="16" t="s">
        <v>1199</v>
      </c>
      <c r="I460" s="16">
        <v>34.01</v>
      </c>
      <c r="J460" s="16" t="s">
        <v>2362</v>
      </c>
      <c r="K460" s="25">
        <v>44197</v>
      </c>
      <c r="L460" s="25">
        <v>44531</v>
      </c>
      <c r="M460" s="16" t="s">
        <v>1177</v>
      </c>
      <c r="N460" s="26" t="s">
        <v>1210</v>
      </c>
      <c r="O460" s="24"/>
    </row>
    <row r="461" s="3" customFormat="1" ht="21" customHeight="1" spans="1:15">
      <c r="A461" s="15">
        <v>429</v>
      </c>
      <c r="B461" s="16" t="s">
        <v>2363</v>
      </c>
      <c r="C461" s="16" t="s">
        <v>2227</v>
      </c>
      <c r="D461" s="16" t="s">
        <v>2337</v>
      </c>
      <c r="E461" s="16" t="s">
        <v>2364</v>
      </c>
      <c r="F461" s="16">
        <v>15</v>
      </c>
      <c r="G461" s="16" t="s">
        <v>2014</v>
      </c>
      <c r="H461" s="16" t="s">
        <v>1199</v>
      </c>
      <c r="I461" s="16">
        <v>15</v>
      </c>
      <c r="J461" s="16" t="s">
        <v>2365</v>
      </c>
      <c r="K461" s="25">
        <v>44197</v>
      </c>
      <c r="L461" s="25">
        <v>44531</v>
      </c>
      <c r="M461" s="16" t="s">
        <v>1177</v>
      </c>
      <c r="N461" s="26" t="s">
        <v>2363</v>
      </c>
      <c r="O461" s="24"/>
    </row>
    <row r="462" s="3" customFormat="1" ht="21" customHeight="1" spans="1:15">
      <c r="A462" s="15">
        <v>430</v>
      </c>
      <c r="B462" s="16" t="s">
        <v>2015</v>
      </c>
      <c r="C462" s="16" t="s">
        <v>2227</v>
      </c>
      <c r="D462" s="16" t="s">
        <v>2337</v>
      </c>
      <c r="E462" s="16" t="s">
        <v>2350</v>
      </c>
      <c r="F462" s="16">
        <v>0.2</v>
      </c>
      <c r="G462" s="16" t="s">
        <v>2366</v>
      </c>
      <c r="H462" s="16" t="s">
        <v>1199</v>
      </c>
      <c r="I462" s="16">
        <v>0.2</v>
      </c>
      <c r="J462" s="16" t="s">
        <v>2367</v>
      </c>
      <c r="K462" s="25">
        <v>44197</v>
      </c>
      <c r="L462" s="25">
        <v>44531</v>
      </c>
      <c r="M462" s="16" t="s">
        <v>1177</v>
      </c>
      <c r="N462" s="26" t="s">
        <v>2015</v>
      </c>
      <c r="O462" s="24"/>
    </row>
    <row r="463" s="3" customFormat="1" ht="21" customHeight="1" spans="1:15">
      <c r="A463" s="15">
        <v>431</v>
      </c>
      <c r="B463" s="16" t="s">
        <v>2368</v>
      </c>
      <c r="C463" s="16" t="s">
        <v>2227</v>
      </c>
      <c r="D463" s="16" t="s">
        <v>2337</v>
      </c>
      <c r="E463" s="16" t="s">
        <v>2350</v>
      </c>
      <c r="F463" s="16">
        <v>31.55</v>
      </c>
      <c r="G463" s="16" t="s">
        <v>2369</v>
      </c>
      <c r="H463" s="16" t="s">
        <v>1199</v>
      </c>
      <c r="I463" s="16">
        <v>31.55</v>
      </c>
      <c r="J463" s="16" t="s">
        <v>2370</v>
      </c>
      <c r="K463" s="25">
        <v>44197</v>
      </c>
      <c r="L463" s="25">
        <v>44531</v>
      </c>
      <c r="M463" s="16" t="s">
        <v>1177</v>
      </c>
      <c r="N463" s="26" t="s">
        <v>2368</v>
      </c>
      <c r="O463" s="24"/>
    </row>
    <row r="464" s="3" customFormat="1" ht="21" customHeight="1" spans="1:15">
      <c r="A464" s="15">
        <v>432</v>
      </c>
      <c r="B464" s="16" t="s">
        <v>2176</v>
      </c>
      <c r="C464" s="16" t="s">
        <v>2227</v>
      </c>
      <c r="D464" s="16" t="s">
        <v>2337</v>
      </c>
      <c r="E464" s="16" t="s">
        <v>2350</v>
      </c>
      <c r="F464" s="16">
        <v>4.5</v>
      </c>
      <c r="G464" s="16" t="s">
        <v>2371</v>
      </c>
      <c r="H464" s="16" t="s">
        <v>1199</v>
      </c>
      <c r="I464" s="16">
        <v>4.5</v>
      </c>
      <c r="J464" s="16" t="s">
        <v>2372</v>
      </c>
      <c r="K464" s="25">
        <v>44197</v>
      </c>
      <c r="L464" s="25">
        <v>44531</v>
      </c>
      <c r="M464" s="16" t="s">
        <v>1177</v>
      </c>
      <c r="N464" s="26" t="s">
        <v>2176</v>
      </c>
      <c r="O464" s="24"/>
    </row>
    <row r="465" s="3" customFormat="1" ht="21" customHeight="1" spans="1:15">
      <c r="A465" s="15">
        <v>433</v>
      </c>
      <c r="B465" s="16" t="s">
        <v>2019</v>
      </c>
      <c r="C465" s="16" t="s">
        <v>2227</v>
      </c>
      <c r="D465" s="16" t="s">
        <v>2337</v>
      </c>
      <c r="E465" s="16" t="s">
        <v>2350</v>
      </c>
      <c r="F465" s="16">
        <v>9.9042</v>
      </c>
      <c r="G465" s="16" t="s">
        <v>2373</v>
      </c>
      <c r="H465" s="16" t="s">
        <v>1199</v>
      </c>
      <c r="I465" s="16">
        <v>9.9042</v>
      </c>
      <c r="J465" s="16" t="s">
        <v>2370</v>
      </c>
      <c r="K465" s="25">
        <v>44197</v>
      </c>
      <c r="L465" s="25">
        <v>44531</v>
      </c>
      <c r="M465" s="16" t="s">
        <v>1177</v>
      </c>
      <c r="N465" s="26" t="s">
        <v>2019</v>
      </c>
      <c r="O465" s="24"/>
    </row>
    <row r="466" s="3" customFormat="1" ht="21" customHeight="1" spans="1:15">
      <c r="A466" s="15">
        <v>434</v>
      </c>
      <c r="B466" s="16" t="s">
        <v>2019</v>
      </c>
      <c r="C466" s="16" t="s">
        <v>2227</v>
      </c>
      <c r="D466" s="16" t="s">
        <v>2337</v>
      </c>
      <c r="E466" s="16" t="s">
        <v>2374</v>
      </c>
      <c r="F466" s="16">
        <v>35</v>
      </c>
      <c r="G466" s="16" t="s">
        <v>1989</v>
      </c>
      <c r="H466" s="16" t="s">
        <v>1168</v>
      </c>
      <c r="I466" s="16">
        <v>35</v>
      </c>
      <c r="J466" s="16" t="s">
        <v>2375</v>
      </c>
      <c r="K466" s="25">
        <v>44197</v>
      </c>
      <c r="L466" s="25">
        <v>44531</v>
      </c>
      <c r="M466" s="16" t="s">
        <v>1177</v>
      </c>
      <c r="N466" s="26" t="s">
        <v>2019</v>
      </c>
      <c r="O466" s="24"/>
    </row>
    <row r="467" s="3" customFormat="1" ht="21" customHeight="1" spans="1:15">
      <c r="A467" s="15">
        <v>435</v>
      </c>
      <c r="B467" s="16" t="s">
        <v>2376</v>
      </c>
      <c r="C467" s="16" t="s">
        <v>2227</v>
      </c>
      <c r="D467" s="16" t="s">
        <v>2337</v>
      </c>
      <c r="E467" s="16" t="s">
        <v>2350</v>
      </c>
      <c r="F467" s="16">
        <v>10</v>
      </c>
      <c r="G467" s="16" t="s">
        <v>1949</v>
      </c>
      <c r="H467" s="16" t="s">
        <v>1168</v>
      </c>
      <c r="I467" s="16">
        <v>10</v>
      </c>
      <c r="J467" s="16" t="s">
        <v>2377</v>
      </c>
      <c r="K467" s="25">
        <v>44197</v>
      </c>
      <c r="L467" s="25">
        <v>44531</v>
      </c>
      <c r="M467" s="16" t="s">
        <v>1177</v>
      </c>
      <c r="N467" s="26" t="s">
        <v>2376</v>
      </c>
      <c r="O467" s="24"/>
    </row>
    <row r="468" s="3" customFormat="1" ht="21" customHeight="1" spans="1:15">
      <c r="A468" s="15">
        <v>436</v>
      </c>
      <c r="B468" s="16" t="s">
        <v>2378</v>
      </c>
      <c r="C468" s="16" t="s">
        <v>2227</v>
      </c>
      <c r="D468" s="16" t="s">
        <v>2337</v>
      </c>
      <c r="E468" s="16" t="s">
        <v>2350</v>
      </c>
      <c r="F468" s="16">
        <v>11.18</v>
      </c>
      <c r="G468" s="16" t="s">
        <v>2379</v>
      </c>
      <c r="H468" s="16" t="s">
        <v>1199</v>
      </c>
      <c r="I468" s="16">
        <v>11.18</v>
      </c>
      <c r="J468" s="16" t="s">
        <v>2380</v>
      </c>
      <c r="K468" s="25">
        <v>44197</v>
      </c>
      <c r="L468" s="25">
        <v>44531</v>
      </c>
      <c r="M468" s="16" t="s">
        <v>1177</v>
      </c>
      <c r="N468" s="26" t="s">
        <v>2378</v>
      </c>
      <c r="O468" s="24"/>
    </row>
    <row r="469" s="7" customFormat="1" ht="21" customHeight="1" spans="1:15">
      <c r="A469" s="15">
        <v>437</v>
      </c>
      <c r="B469" s="16" t="s">
        <v>2381</v>
      </c>
      <c r="C469" s="16" t="s">
        <v>2227</v>
      </c>
      <c r="D469" s="16" t="s">
        <v>2337</v>
      </c>
      <c r="E469" s="16" t="s">
        <v>2350</v>
      </c>
      <c r="F469" s="16">
        <v>14.42</v>
      </c>
      <c r="G469" s="16" t="s">
        <v>2382</v>
      </c>
      <c r="H469" s="16" t="s">
        <v>1199</v>
      </c>
      <c r="I469" s="16">
        <v>14.42</v>
      </c>
      <c r="J469" s="16" t="s">
        <v>2370</v>
      </c>
      <c r="K469" s="25">
        <v>44197</v>
      </c>
      <c r="L469" s="25">
        <v>44531</v>
      </c>
      <c r="M469" s="16" t="s">
        <v>1177</v>
      </c>
      <c r="N469" s="26" t="s">
        <v>2381</v>
      </c>
      <c r="O469" s="24"/>
    </row>
    <row r="470" s="7" customFormat="1" ht="30" customHeight="1" spans="1:15">
      <c r="A470" s="15">
        <v>438</v>
      </c>
      <c r="B470" s="16" t="s">
        <v>2383</v>
      </c>
      <c r="C470" s="16" t="s">
        <v>2227</v>
      </c>
      <c r="D470" s="16" t="s">
        <v>2337</v>
      </c>
      <c r="E470" s="16" t="s">
        <v>2350</v>
      </c>
      <c r="F470" s="16">
        <v>16.4</v>
      </c>
      <c r="G470" s="16" t="s">
        <v>2384</v>
      </c>
      <c r="H470" s="16" t="s">
        <v>1199</v>
      </c>
      <c r="I470" s="16">
        <v>16.4</v>
      </c>
      <c r="J470" s="16" t="s">
        <v>2370</v>
      </c>
      <c r="K470" s="25">
        <v>44197</v>
      </c>
      <c r="L470" s="25">
        <v>44531</v>
      </c>
      <c r="M470" s="16" t="s">
        <v>1177</v>
      </c>
      <c r="N470" s="26" t="s">
        <v>2383</v>
      </c>
      <c r="O470" s="24"/>
    </row>
    <row r="471" s="7" customFormat="1" ht="21" customHeight="1" spans="1:15">
      <c r="A471" s="15">
        <v>439</v>
      </c>
      <c r="B471" s="16" t="s">
        <v>2385</v>
      </c>
      <c r="C471" s="16" t="s">
        <v>2227</v>
      </c>
      <c r="D471" s="16" t="s">
        <v>2337</v>
      </c>
      <c r="E471" s="16" t="s">
        <v>2386</v>
      </c>
      <c r="F471" s="16">
        <v>5</v>
      </c>
      <c r="G471" s="16" t="s">
        <v>2059</v>
      </c>
      <c r="H471" s="16" t="s">
        <v>1168</v>
      </c>
      <c r="I471" s="16">
        <v>5</v>
      </c>
      <c r="J471" s="16" t="s">
        <v>2387</v>
      </c>
      <c r="K471" s="25">
        <v>44197</v>
      </c>
      <c r="L471" s="25">
        <v>44531</v>
      </c>
      <c r="M471" s="16" t="s">
        <v>1177</v>
      </c>
      <c r="N471" s="26" t="s">
        <v>2385</v>
      </c>
      <c r="O471" s="24"/>
    </row>
    <row r="472" s="7" customFormat="1" ht="21" customHeight="1" spans="1:15">
      <c r="A472" s="15">
        <v>440</v>
      </c>
      <c r="B472" s="16" t="s">
        <v>2388</v>
      </c>
      <c r="C472" s="16" t="s">
        <v>2227</v>
      </c>
      <c r="D472" s="16" t="s">
        <v>2337</v>
      </c>
      <c r="E472" s="16" t="s">
        <v>2350</v>
      </c>
      <c r="F472" s="16">
        <v>28.04</v>
      </c>
      <c r="G472" s="16" t="s">
        <v>2389</v>
      </c>
      <c r="H472" s="16" t="s">
        <v>1199</v>
      </c>
      <c r="I472" s="16">
        <v>28.04</v>
      </c>
      <c r="J472" s="16" t="s">
        <v>2370</v>
      </c>
      <c r="K472" s="25">
        <v>44197</v>
      </c>
      <c r="L472" s="25">
        <v>44531</v>
      </c>
      <c r="M472" s="16" t="s">
        <v>1177</v>
      </c>
      <c r="N472" s="26" t="s">
        <v>2388</v>
      </c>
      <c r="O472" s="24"/>
    </row>
    <row r="473" s="3" customFormat="1" ht="21" customHeight="1" spans="1:15">
      <c r="A473" s="15">
        <v>441</v>
      </c>
      <c r="B473" s="16" t="s">
        <v>2154</v>
      </c>
      <c r="C473" s="16" t="s">
        <v>2227</v>
      </c>
      <c r="D473" s="16" t="s">
        <v>2337</v>
      </c>
      <c r="E473" s="16" t="s">
        <v>2390</v>
      </c>
      <c r="F473" s="16">
        <v>20</v>
      </c>
      <c r="G473" s="16" t="s">
        <v>1175</v>
      </c>
      <c r="H473" s="16" t="s">
        <v>1199</v>
      </c>
      <c r="I473" s="16">
        <v>20</v>
      </c>
      <c r="J473" s="16" t="s">
        <v>2391</v>
      </c>
      <c r="K473" s="25">
        <v>44197</v>
      </c>
      <c r="L473" s="25">
        <v>44531</v>
      </c>
      <c r="M473" s="16" t="s">
        <v>1177</v>
      </c>
      <c r="N473" s="26" t="s">
        <v>2154</v>
      </c>
      <c r="O473" s="24"/>
    </row>
    <row r="474" s="5" customFormat="1" ht="21" customHeight="1" spans="1:15">
      <c r="A474" s="15">
        <v>442</v>
      </c>
      <c r="B474" s="16" t="s">
        <v>2392</v>
      </c>
      <c r="C474" s="16" t="s">
        <v>2227</v>
      </c>
      <c r="D474" s="16" t="s">
        <v>2337</v>
      </c>
      <c r="E474" s="16" t="s">
        <v>2393</v>
      </c>
      <c r="F474" s="16">
        <v>6.1094</v>
      </c>
      <c r="G474" s="16" t="s">
        <v>2394</v>
      </c>
      <c r="H474" s="16" t="s">
        <v>1199</v>
      </c>
      <c r="I474" s="16">
        <v>6.1094</v>
      </c>
      <c r="J474" s="16" t="s">
        <v>2395</v>
      </c>
      <c r="K474" s="25">
        <v>44197</v>
      </c>
      <c r="L474" s="25">
        <v>44531</v>
      </c>
      <c r="M474" s="16" t="s">
        <v>1177</v>
      </c>
      <c r="N474" s="26" t="s">
        <v>2392</v>
      </c>
      <c r="O474" s="24"/>
    </row>
    <row r="475" s="5" customFormat="1" ht="21" customHeight="1" spans="1:15">
      <c r="A475" s="15">
        <v>443</v>
      </c>
      <c r="B475" s="16" t="s">
        <v>2396</v>
      </c>
      <c r="C475" s="16" t="s">
        <v>2227</v>
      </c>
      <c r="D475" s="16" t="s">
        <v>2337</v>
      </c>
      <c r="E475" s="16" t="s">
        <v>2397</v>
      </c>
      <c r="F475" s="16">
        <v>3.85</v>
      </c>
      <c r="G475" s="16" t="s">
        <v>1466</v>
      </c>
      <c r="H475" s="16" t="s">
        <v>1199</v>
      </c>
      <c r="I475" s="16">
        <v>3.85</v>
      </c>
      <c r="J475" s="16" t="s">
        <v>2398</v>
      </c>
      <c r="K475" s="25">
        <v>44197</v>
      </c>
      <c r="L475" s="25">
        <v>44531</v>
      </c>
      <c r="M475" s="16" t="s">
        <v>1177</v>
      </c>
      <c r="N475" s="26" t="s">
        <v>2396</v>
      </c>
      <c r="O475" s="24"/>
    </row>
    <row r="476" s="5" customFormat="1" ht="21" customHeight="1" spans="1:15">
      <c r="A476" s="15">
        <v>444</v>
      </c>
      <c r="B476" s="16" t="s">
        <v>2399</v>
      </c>
      <c r="C476" s="16" t="s">
        <v>2227</v>
      </c>
      <c r="D476" s="16" t="s">
        <v>2337</v>
      </c>
      <c r="E476" s="16" t="s">
        <v>2400</v>
      </c>
      <c r="F476" s="16">
        <v>12.55</v>
      </c>
      <c r="G476" s="16" t="s">
        <v>2401</v>
      </c>
      <c r="H476" s="16" t="s">
        <v>1168</v>
      </c>
      <c r="I476" s="16">
        <v>12.55</v>
      </c>
      <c r="J476" s="16" t="s">
        <v>2402</v>
      </c>
      <c r="K476" s="25">
        <v>44197</v>
      </c>
      <c r="L476" s="25">
        <v>44531</v>
      </c>
      <c r="M476" s="16" t="s">
        <v>1177</v>
      </c>
      <c r="N476" s="26" t="s">
        <v>2399</v>
      </c>
      <c r="O476" s="24"/>
    </row>
    <row r="477" s="5" customFormat="1" ht="21" customHeight="1" spans="1:15">
      <c r="A477" s="15">
        <v>445</v>
      </c>
      <c r="B477" s="16" t="s">
        <v>2403</v>
      </c>
      <c r="C477" s="16" t="s">
        <v>2227</v>
      </c>
      <c r="D477" s="16" t="s">
        <v>2337</v>
      </c>
      <c r="E477" s="16" t="s">
        <v>2404</v>
      </c>
      <c r="F477" s="16">
        <v>74</v>
      </c>
      <c r="G477" s="16" t="s">
        <v>2405</v>
      </c>
      <c r="H477" s="16" t="s">
        <v>1199</v>
      </c>
      <c r="I477" s="16">
        <v>74</v>
      </c>
      <c r="J477" s="16" t="s">
        <v>2406</v>
      </c>
      <c r="K477" s="25">
        <v>44197</v>
      </c>
      <c r="L477" s="25">
        <v>44531</v>
      </c>
      <c r="M477" s="16" t="s">
        <v>1177</v>
      </c>
      <c r="N477" s="16" t="s">
        <v>1177</v>
      </c>
      <c r="O477" s="24"/>
    </row>
    <row r="478" s="3" customFormat="1" ht="21" customHeight="1" spans="1:15">
      <c r="A478" s="15">
        <v>446</v>
      </c>
      <c r="B478" s="16" t="s">
        <v>2407</v>
      </c>
      <c r="C478" s="16" t="s">
        <v>2227</v>
      </c>
      <c r="D478" s="16" t="s">
        <v>2337</v>
      </c>
      <c r="E478" s="16" t="s">
        <v>2350</v>
      </c>
      <c r="F478" s="16">
        <v>17.9991</v>
      </c>
      <c r="G478" s="16" t="s">
        <v>2408</v>
      </c>
      <c r="H478" s="16" t="s">
        <v>1199</v>
      </c>
      <c r="I478" s="16">
        <v>17.9991</v>
      </c>
      <c r="J478" s="16" t="s">
        <v>2380</v>
      </c>
      <c r="K478" s="25">
        <v>44197</v>
      </c>
      <c r="L478" s="25">
        <v>44531</v>
      </c>
      <c r="M478" s="16" t="s">
        <v>1177</v>
      </c>
      <c r="N478" s="26" t="s">
        <v>2407</v>
      </c>
      <c r="O478" s="24"/>
    </row>
    <row r="479" s="3" customFormat="1" ht="21" customHeight="1" spans="1:15">
      <c r="A479" s="15">
        <v>447</v>
      </c>
      <c r="B479" s="16" t="s">
        <v>2409</v>
      </c>
      <c r="C479" s="16" t="s">
        <v>2227</v>
      </c>
      <c r="D479" s="16" t="s">
        <v>2337</v>
      </c>
      <c r="E479" s="16" t="s">
        <v>2350</v>
      </c>
      <c r="F479" s="16">
        <v>10.55</v>
      </c>
      <c r="G479" s="16" t="s">
        <v>2410</v>
      </c>
      <c r="H479" s="16" t="s">
        <v>1199</v>
      </c>
      <c r="I479" s="16">
        <v>10.55</v>
      </c>
      <c r="J479" s="16" t="s">
        <v>2370</v>
      </c>
      <c r="K479" s="25">
        <v>44197</v>
      </c>
      <c r="L479" s="25">
        <v>44531</v>
      </c>
      <c r="M479" s="16" t="s">
        <v>1177</v>
      </c>
      <c r="N479" s="26" t="s">
        <v>2409</v>
      </c>
      <c r="O479" s="24"/>
    </row>
    <row r="480" s="8" customFormat="1" ht="21" customHeight="1" spans="1:15">
      <c r="A480" s="15">
        <v>448</v>
      </c>
      <c r="B480" s="16" t="s">
        <v>2409</v>
      </c>
      <c r="C480" s="16" t="s">
        <v>2227</v>
      </c>
      <c r="D480" s="16" t="s">
        <v>2337</v>
      </c>
      <c r="E480" s="16" t="s">
        <v>2411</v>
      </c>
      <c r="F480" s="16">
        <v>40</v>
      </c>
      <c r="G480" s="16" t="s">
        <v>1976</v>
      </c>
      <c r="H480" s="16" t="s">
        <v>1168</v>
      </c>
      <c r="I480" s="16">
        <v>40</v>
      </c>
      <c r="J480" s="16" t="s">
        <v>2412</v>
      </c>
      <c r="K480" s="25">
        <v>44197</v>
      </c>
      <c r="L480" s="25">
        <v>44531</v>
      </c>
      <c r="M480" s="16" t="s">
        <v>1177</v>
      </c>
      <c r="N480" s="26" t="s">
        <v>2409</v>
      </c>
      <c r="O480" s="24"/>
    </row>
    <row r="481" s="8" customFormat="1" ht="21" customHeight="1" spans="1:15">
      <c r="A481" s="15">
        <v>449</v>
      </c>
      <c r="B481" s="16" t="s">
        <v>2323</v>
      </c>
      <c r="C481" s="16" t="s">
        <v>2227</v>
      </c>
      <c r="D481" s="16" t="s">
        <v>2337</v>
      </c>
      <c r="E481" s="16" t="s">
        <v>2413</v>
      </c>
      <c r="F481" s="16">
        <v>10</v>
      </c>
      <c r="G481" s="16" t="s">
        <v>1949</v>
      </c>
      <c r="H481" s="16" t="s">
        <v>1168</v>
      </c>
      <c r="I481" s="16">
        <v>10</v>
      </c>
      <c r="J481" s="16" t="s">
        <v>2391</v>
      </c>
      <c r="K481" s="25">
        <v>44197</v>
      </c>
      <c r="L481" s="25">
        <v>44531</v>
      </c>
      <c r="M481" s="16" t="s">
        <v>1177</v>
      </c>
      <c r="N481" s="26" t="s">
        <v>2323</v>
      </c>
      <c r="O481" s="24"/>
    </row>
    <row r="482" s="8" customFormat="1" ht="21" customHeight="1" spans="1:15">
      <c r="A482" s="15">
        <v>450</v>
      </c>
      <c r="B482" s="16" t="s">
        <v>2045</v>
      </c>
      <c r="C482" s="16" t="s">
        <v>2227</v>
      </c>
      <c r="D482" s="16" t="s">
        <v>2337</v>
      </c>
      <c r="E482" s="16" t="s">
        <v>2414</v>
      </c>
      <c r="F482" s="16">
        <v>0.0638</v>
      </c>
      <c r="G482" s="16" t="s">
        <v>2415</v>
      </c>
      <c r="H482" s="16" t="s">
        <v>1199</v>
      </c>
      <c r="I482" s="16">
        <v>0.0638</v>
      </c>
      <c r="J482" s="16" t="s">
        <v>2416</v>
      </c>
      <c r="K482" s="25">
        <v>44197</v>
      </c>
      <c r="L482" s="25">
        <v>44531</v>
      </c>
      <c r="M482" s="16" t="s">
        <v>1177</v>
      </c>
      <c r="N482" s="26" t="s">
        <v>2045</v>
      </c>
      <c r="O482" s="24"/>
    </row>
    <row r="483" s="8" customFormat="1" ht="21" customHeight="1" spans="1:15">
      <c r="A483" s="15">
        <v>451</v>
      </c>
      <c r="B483" s="16" t="s">
        <v>2417</v>
      </c>
      <c r="C483" s="16" t="s">
        <v>2227</v>
      </c>
      <c r="D483" s="16" t="s">
        <v>2337</v>
      </c>
      <c r="E483" s="16" t="s">
        <v>2418</v>
      </c>
      <c r="F483" s="16">
        <v>25.16</v>
      </c>
      <c r="G483" s="16" t="s">
        <v>2419</v>
      </c>
      <c r="H483" s="16" t="s">
        <v>1168</v>
      </c>
      <c r="I483" s="16">
        <v>25.16</v>
      </c>
      <c r="J483" s="16" t="s">
        <v>2420</v>
      </c>
      <c r="K483" s="25">
        <v>44197</v>
      </c>
      <c r="L483" s="25">
        <v>44531</v>
      </c>
      <c r="M483" s="16" t="s">
        <v>1177</v>
      </c>
      <c r="N483" s="26" t="s">
        <v>2417</v>
      </c>
      <c r="O483" s="24"/>
    </row>
    <row r="484" s="8" customFormat="1" ht="21" customHeight="1" spans="1:15">
      <c r="A484" s="15">
        <v>452</v>
      </c>
      <c r="B484" s="16" t="s">
        <v>2049</v>
      </c>
      <c r="C484" s="16" t="s">
        <v>2227</v>
      </c>
      <c r="D484" s="16" t="s">
        <v>2337</v>
      </c>
      <c r="E484" s="16" t="s">
        <v>2421</v>
      </c>
      <c r="F484" s="38">
        <v>0.65</v>
      </c>
      <c r="G484" s="16" t="s">
        <v>2422</v>
      </c>
      <c r="H484" s="16" t="s">
        <v>1168</v>
      </c>
      <c r="I484" s="38">
        <v>0.65</v>
      </c>
      <c r="J484" s="16" t="s">
        <v>2348</v>
      </c>
      <c r="K484" s="25">
        <v>44197</v>
      </c>
      <c r="L484" s="25">
        <v>44531</v>
      </c>
      <c r="M484" s="16" t="s">
        <v>1177</v>
      </c>
      <c r="N484" s="26" t="s">
        <v>2049</v>
      </c>
      <c r="O484" s="24"/>
    </row>
    <row r="485" s="8" customFormat="1" ht="21" customHeight="1" spans="1:15">
      <c r="A485" s="15">
        <v>453</v>
      </c>
      <c r="B485" s="18" t="s">
        <v>1179</v>
      </c>
      <c r="C485" s="18" t="s">
        <v>2227</v>
      </c>
      <c r="D485" s="16" t="s">
        <v>2337</v>
      </c>
      <c r="E485" s="19" t="s">
        <v>2423</v>
      </c>
      <c r="F485" s="18">
        <v>4</v>
      </c>
      <c r="G485" s="16" t="s">
        <v>1376</v>
      </c>
      <c r="H485" s="15" t="s">
        <v>1186</v>
      </c>
      <c r="I485" s="18">
        <v>4</v>
      </c>
      <c r="J485" s="16" t="s">
        <v>2424</v>
      </c>
      <c r="K485" s="25">
        <v>44197</v>
      </c>
      <c r="L485" s="25">
        <v>44531</v>
      </c>
      <c r="M485" s="15" t="s">
        <v>1170</v>
      </c>
      <c r="N485" s="18" t="s">
        <v>1188</v>
      </c>
      <c r="O485" s="24"/>
    </row>
    <row r="486" s="8" customFormat="1" ht="21" customHeight="1" spans="1:15">
      <c r="A486" s="15">
        <v>454</v>
      </c>
      <c r="B486" s="16" t="s">
        <v>2425</v>
      </c>
      <c r="C486" s="16" t="s">
        <v>2227</v>
      </c>
      <c r="D486" s="16" t="s">
        <v>2337</v>
      </c>
      <c r="E486" s="16" t="s">
        <v>2350</v>
      </c>
      <c r="F486" s="16">
        <v>80</v>
      </c>
      <c r="G486" s="16" t="s">
        <v>2265</v>
      </c>
      <c r="H486" s="16" t="s">
        <v>1199</v>
      </c>
      <c r="I486" s="16">
        <v>80</v>
      </c>
      <c r="J486" s="16" t="s">
        <v>2370</v>
      </c>
      <c r="K486" s="25">
        <v>44197</v>
      </c>
      <c r="L486" s="25">
        <v>44531</v>
      </c>
      <c r="M486" s="16" t="s">
        <v>1177</v>
      </c>
      <c r="N486" s="26" t="s">
        <v>2425</v>
      </c>
      <c r="O486" s="24"/>
    </row>
    <row r="487" s="8" customFormat="1" ht="21" customHeight="1" spans="1:15">
      <c r="A487" s="15">
        <v>455</v>
      </c>
      <c r="B487" s="16" t="s">
        <v>2426</v>
      </c>
      <c r="C487" s="16" t="s">
        <v>2227</v>
      </c>
      <c r="D487" s="16" t="s">
        <v>2337</v>
      </c>
      <c r="E487" s="16" t="s">
        <v>2350</v>
      </c>
      <c r="F487" s="16">
        <v>0.65</v>
      </c>
      <c r="G487" s="16" t="s">
        <v>2422</v>
      </c>
      <c r="H487" s="16" t="s">
        <v>1199</v>
      </c>
      <c r="I487" s="16">
        <v>0.65</v>
      </c>
      <c r="J487" s="16" t="s">
        <v>2370</v>
      </c>
      <c r="K487" s="25">
        <v>44197</v>
      </c>
      <c r="L487" s="25">
        <v>44531</v>
      </c>
      <c r="M487" s="16" t="s">
        <v>1177</v>
      </c>
      <c r="N487" s="26" t="s">
        <v>2426</v>
      </c>
      <c r="O487" s="24"/>
    </row>
    <row r="488" s="8" customFormat="1" ht="21" customHeight="1" spans="1:15">
      <c r="A488" s="15">
        <v>456</v>
      </c>
      <c r="B488" s="16" t="s">
        <v>2426</v>
      </c>
      <c r="C488" s="16" t="s">
        <v>2227</v>
      </c>
      <c r="D488" s="16" t="s">
        <v>2337</v>
      </c>
      <c r="E488" s="16" t="s">
        <v>2427</v>
      </c>
      <c r="F488" s="16">
        <v>11.2</v>
      </c>
      <c r="G488" s="16" t="s">
        <v>2428</v>
      </c>
      <c r="H488" s="16" t="s">
        <v>1168</v>
      </c>
      <c r="I488" s="16">
        <v>11.2</v>
      </c>
      <c r="J488" s="16" t="s">
        <v>2429</v>
      </c>
      <c r="K488" s="25">
        <v>44197</v>
      </c>
      <c r="L488" s="25">
        <v>44531</v>
      </c>
      <c r="M488" s="16" t="s">
        <v>1177</v>
      </c>
      <c r="N488" s="26" t="s">
        <v>2426</v>
      </c>
      <c r="O488" s="24"/>
    </row>
    <row r="489" s="8" customFormat="1" ht="21" customHeight="1" spans="1:15">
      <c r="A489" s="15">
        <v>457</v>
      </c>
      <c r="B489" s="16" t="s">
        <v>1189</v>
      </c>
      <c r="C489" s="16" t="s">
        <v>2227</v>
      </c>
      <c r="D489" s="16" t="s">
        <v>2337</v>
      </c>
      <c r="E489" s="16" t="s">
        <v>2430</v>
      </c>
      <c r="F489" s="16">
        <v>8.57</v>
      </c>
      <c r="G489" s="16" t="s">
        <v>2431</v>
      </c>
      <c r="H489" s="16" t="s">
        <v>1168</v>
      </c>
      <c r="I489" s="16">
        <v>8.57</v>
      </c>
      <c r="J489" s="16" t="s">
        <v>2348</v>
      </c>
      <c r="K489" s="25">
        <v>44197</v>
      </c>
      <c r="L489" s="25">
        <v>44531</v>
      </c>
      <c r="M489" s="16" t="s">
        <v>1177</v>
      </c>
      <c r="N489" s="26" t="s">
        <v>1189</v>
      </c>
      <c r="O489" s="24"/>
    </row>
    <row r="490" s="5" customFormat="1" ht="21" customHeight="1" spans="1:15">
      <c r="A490" s="15">
        <v>458</v>
      </c>
      <c r="B490" s="16" t="s">
        <v>2432</v>
      </c>
      <c r="C490" s="16" t="s">
        <v>2227</v>
      </c>
      <c r="D490" s="16" t="s">
        <v>2337</v>
      </c>
      <c r="E490" s="16" t="s">
        <v>2433</v>
      </c>
      <c r="F490" s="16">
        <v>0.25</v>
      </c>
      <c r="G490" s="16" t="s">
        <v>2434</v>
      </c>
      <c r="H490" s="16" t="s">
        <v>1199</v>
      </c>
      <c r="I490" s="16">
        <v>0.25</v>
      </c>
      <c r="J490" s="16" t="s">
        <v>2435</v>
      </c>
      <c r="K490" s="25">
        <v>44197</v>
      </c>
      <c r="L490" s="25">
        <v>44531</v>
      </c>
      <c r="M490" s="16" t="s">
        <v>1177</v>
      </c>
      <c r="N490" s="26" t="s">
        <v>2432</v>
      </c>
      <c r="O490" s="24"/>
    </row>
    <row r="491" s="5" customFormat="1" ht="21" customHeight="1" spans="1:15">
      <c r="A491" s="15">
        <v>459</v>
      </c>
      <c r="B491" s="16" t="s">
        <v>2432</v>
      </c>
      <c r="C491" s="16" t="s">
        <v>2227</v>
      </c>
      <c r="D491" s="16" t="s">
        <v>2337</v>
      </c>
      <c r="E491" s="16" t="s">
        <v>2436</v>
      </c>
      <c r="F491" s="16">
        <v>4.47</v>
      </c>
      <c r="G491" s="16" t="s">
        <v>2437</v>
      </c>
      <c r="H491" s="16" t="s">
        <v>1168</v>
      </c>
      <c r="I491" s="16">
        <v>4.47</v>
      </c>
      <c r="J491" s="16" t="s">
        <v>2438</v>
      </c>
      <c r="K491" s="25">
        <v>44197</v>
      </c>
      <c r="L491" s="25">
        <v>44531</v>
      </c>
      <c r="M491" s="16" t="s">
        <v>1177</v>
      </c>
      <c r="N491" s="26" t="s">
        <v>2432</v>
      </c>
      <c r="O491" s="24"/>
    </row>
    <row r="492" s="5" customFormat="1" ht="21" customHeight="1" spans="1:15">
      <c r="A492" s="15">
        <v>460</v>
      </c>
      <c r="B492" s="16" t="s">
        <v>2439</v>
      </c>
      <c r="C492" s="16" t="s">
        <v>2227</v>
      </c>
      <c r="D492" s="16" t="s">
        <v>2337</v>
      </c>
      <c r="E492" s="16" t="s">
        <v>2440</v>
      </c>
      <c r="F492" s="16">
        <v>12</v>
      </c>
      <c r="G492" s="16" t="s">
        <v>1195</v>
      </c>
      <c r="H492" s="16" t="s">
        <v>1168</v>
      </c>
      <c r="I492" s="16">
        <v>12</v>
      </c>
      <c r="J492" s="16" t="s">
        <v>2441</v>
      </c>
      <c r="K492" s="25">
        <v>44197</v>
      </c>
      <c r="L492" s="25">
        <v>44531</v>
      </c>
      <c r="M492" s="16" t="s">
        <v>1177</v>
      </c>
      <c r="N492" s="26" t="s">
        <v>2439</v>
      </c>
      <c r="O492" s="24"/>
    </row>
    <row r="493" s="5" customFormat="1" ht="21" customHeight="1" spans="1:15">
      <c r="A493" s="15">
        <v>461</v>
      </c>
      <c r="B493" s="16" t="s">
        <v>2442</v>
      </c>
      <c r="C493" s="16" t="s">
        <v>2227</v>
      </c>
      <c r="D493" s="16" t="s">
        <v>2337</v>
      </c>
      <c r="E493" s="16" t="s">
        <v>2350</v>
      </c>
      <c r="F493" s="16">
        <v>17.51</v>
      </c>
      <c r="G493" s="16" t="s">
        <v>2443</v>
      </c>
      <c r="H493" s="16" t="s">
        <v>1199</v>
      </c>
      <c r="I493" s="16">
        <v>17.51</v>
      </c>
      <c r="J493" s="16" t="s">
        <v>2444</v>
      </c>
      <c r="K493" s="25">
        <v>44197</v>
      </c>
      <c r="L493" s="25">
        <v>44531</v>
      </c>
      <c r="M493" s="16" t="s">
        <v>1177</v>
      </c>
      <c r="N493" s="26" t="s">
        <v>2442</v>
      </c>
      <c r="O493" s="24"/>
    </row>
    <row r="494" s="5" customFormat="1" ht="21" customHeight="1" spans="1:15">
      <c r="A494" s="15">
        <v>462</v>
      </c>
      <c r="B494" s="16" t="s">
        <v>1320</v>
      </c>
      <c r="C494" s="16" t="s">
        <v>2227</v>
      </c>
      <c r="D494" s="16" t="s">
        <v>2337</v>
      </c>
      <c r="E494" s="16" t="s">
        <v>2445</v>
      </c>
      <c r="F494" s="16">
        <v>26.3</v>
      </c>
      <c r="G494" s="16" t="s">
        <v>2446</v>
      </c>
      <c r="H494" s="16" t="s">
        <v>1168</v>
      </c>
      <c r="I494" s="16">
        <v>26.3</v>
      </c>
      <c r="J494" s="16" t="s">
        <v>2447</v>
      </c>
      <c r="K494" s="25">
        <v>44197</v>
      </c>
      <c r="L494" s="25">
        <v>44531</v>
      </c>
      <c r="M494" s="16" t="s">
        <v>1177</v>
      </c>
      <c r="N494" s="26" t="s">
        <v>1320</v>
      </c>
      <c r="O494" s="24"/>
    </row>
    <row r="495" s="5" customFormat="1" ht="21" customHeight="1" spans="1:15">
      <c r="A495" s="15">
        <v>463</v>
      </c>
      <c r="B495" s="16" t="s">
        <v>1410</v>
      </c>
      <c r="C495" s="16" t="s">
        <v>2227</v>
      </c>
      <c r="D495" s="16" t="s">
        <v>2337</v>
      </c>
      <c r="E495" s="16" t="s">
        <v>2448</v>
      </c>
      <c r="F495" s="16">
        <v>36</v>
      </c>
      <c r="G495" s="16" t="s">
        <v>2017</v>
      </c>
      <c r="H495" s="16" t="s">
        <v>1168</v>
      </c>
      <c r="I495" s="16">
        <v>36</v>
      </c>
      <c r="J495" s="16" t="s">
        <v>2449</v>
      </c>
      <c r="K495" s="25">
        <v>44197</v>
      </c>
      <c r="L495" s="25">
        <v>44531</v>
      </c>
      <c r="M495" s="16" t="s">
        <v>1177</v>
      </c>
      <c r="N495" s="26" t="s">
        <v>1410</v>
      </c>
      <c r="O495" s="24"/>
    </row>
    <row r="496" s="5" customFormat="1" ht="21" customHeight="1" spans="1:15">
      <c r="A496" s="15">
        <v>464</v>
      </c>
      <c r="B496" s="16" t="s">
        <v>2450</v>
      </c>
      <c r="C496" s="16" t="s">
        <v>2227</v>
      </c>
      <c r="D496" s="16" t="s">
        <v>2337</v>
      </c>
      <c r="E496" s="16" t="s">
        <v>2451</v>
      </c>
      <c r="F496" s="16">
        <v>7.56</v>
      </c>
      <c r="G496" s="16" t="s">
        <v>2452</v>
      </c>
      <c r="H496" s="16" t="s">
        <v>1199</v>
      </c>
      <c r="I496" s="16">
        <v>7.56</v>
      </c>
      <c r="J496" s="16" t="s">
        <v>2453</v>
      </c>
      <c r="K496" s="25">
        <v>44197</v>
      </c>
      <c r="L496" s="25">
        <v>44531</v>
      </c>
      <c r="M496" s="16" t="s">
        <v>1177</v>
      </c>
      <c r="N496" s="26" t="s">
        <v>2450</v>
      </c>
      <c r="O496" s="24"/>
    </row>
    <row r="497" s="5" customFormat="1" ht="21" customHeight="1" spans="1:15">
      <c r="A497" s="15">
        <v>465</v>
      </c>
      <c r="B497" s="16" t="s">
        <v>2454</v>
      </c>
      <c r="C497" s="16" t="s">
        <v>2227</v>
      </c>
      <c r="D497" s="16" t="s">
        <v>2337</v>
      </c>
      <c r="E497" s="16" t="s">
        <v>2455</v>
      </c>
      <c r="F497" s="16">
        <v>120</v>
      </c>
      <c r="G497" s="16" t="s">
        <v>2456</v>
      </c>
      <c r="H497" s="16" t="s">
        <v>1199</v>
      </c>
      <c r="I497" s="16">
        <v>120</v>
      </c>
      <c r="J497" s="16" t="s">
        <v>2406</v>
      </c>
      <c r="K497" s="25">
        <v>44197</v>
      </c>
      <c r="L497" s="25">
        <v>44531</v>
      </c>
      <c r="M497" s="16" t="s">
        <v>1177</v>
      </c>
      <c r="N497" s="16" t="s">
        <v>1177</v>
      </c>
      <c r="O497" s="24"/>
    </row>
    <row r="498" s="5" customFormat="1" ht="21" customHeight="1" spans="1:15">
      <c r="A498" s="15">
        <v>466</v>
      </c>
      <c r="B498" s="16" t="s">
        <v>2457</v>
      </c>
      <c r="C498" s="16" t="s">
        <v>2227</v>
      </c>
      <c r="D498" s="16" t="s">
        <v>2337</v>
      </c>
      <c r="E498" s="16" t="s">
        <v>2350</v>
      </c>
      <c r="F498" s="16">
        <v>20.02</v>
      </c>
      <c r="G498" s="16" t="s">
        <v>2458</v>
      </c>
      <c r="H498" s="16" t="s">
        <v>1199</v>
      </c>
      <c r="I498" s="16">
        <v>20.02</v>
      </c>
      <c r="J498" s="16" t="s">
        <v>2370</v>
      </c>
      <c r="K498" s="25">
        <v>44197</v>
      </c>
      <c r="L498" s="25">
        <v>44531</v>
      </c>
      <c r="M498" s="16" t="s">
        <v>1177</v>
      </c>
      <c r="N498" s="26" t="s">
        <v>2457</v>
      </c>
      <c r="O498" s="24"/>
    </row>
    <row r="499" s="5" customFormat="1" ht="21" customHeight="1" spans="1:15">
      <c r="A499" s="15">
        <v>467</v>
      </c>
      <c r="B499" s="16" t="s">
        <v>1661</v>
      </c>
      <c r="C499" s="16" t="s">
        <v>2227</v>
      </c>
      <c r="D499" s="16" t="s">
        <v>2337</v>
      </c>
      <c r="E499" s="16" t="s">
        <v>2350</v>
      </c>
      <c r="F499" s="16">
        <v>3.25</v>
      </c>
      <c r="G499" s="16" t="s">
        <v>2459</v>
      </c>
      <c r="H499" s="16" t="s">
        <v>1199</v>
      </c>
      <c r="I499" s="16">
        <v>3.25</v>
      </c>
      <c r="J499" s="16" t="s">
        <v>2370</v>
      </c>
      <c r="K499" s="25">
        <v>44197</v>
      </c>
      <c r="L499" s="25">
        <v>44531</v>
      </c>
      <c r="M499" s="16" t="s">
        <v>1177</v>
      </c>
      <c r="N499" s="26" t="s">
        <v>1661</v>
      </c>
      <c r="O499" s="24"/>
    </row>
    <row r="500" s="5" customFormat="1" ht="21" customHeight="1" spans="1:15">
      <c r="A500" s="15">
        <v>468</v>
      </c>
      <c r="B500" s="16" t="s">
        <v>1690</v>
      </c>
      <c r="C500" s="16" t="s">
        <v>2227</v>
      </c>
      <c r="D500" s="16" t="s">
        <v>2337</v>
      </c>
      <c r="E500" s="16" t="s">
        <v>2460</v>
      </c>
      <c r="F500" s="16">
        <v>36.05</v>
      </c>
      <c r="G500" s="16" t="s">
        <v>2461</v>
      </c>
      <c r="H500" s="16" t="s">
        <v>1199</v>
      </c>
      <c r="I500" s="16">
        <v>36.05</v>
      </c>
      <c r="J500" s="16" t="s">
        <v>2462</v>
      </c>
      <c r="K500" s="25">
        <v>44197</v>
      </c>
      <c r="L500" s="25">
        <v>44531</v>
      </c>
      <c r="M500" s="16" t="s">
        <v>1177</v>
      </c>
      <c r="N500" s="26" t="s">
        <v>1690</v>
      </c>
      <c r="O500" s="24"/>
    </row>
    <row r="501" s="5" customFormat="1" ht="21" customHeight="1" spans="1:15">
      <c r="A501" s="15">
        <v>469</v>
      </c>
      <c r="B501" s="16" t="s">
        <v>1697</v>
      </c>
      <c r="C501" s="16" t="s">
        <v>2227</v>
      </c>
      <c r="D501" s="16" t="s">
        <v>2337</v>
      </c>
      <c r="E501" s="16" t="s">
        <v>2463</v>
      </c>
      <c r="F501" s="16">
        <v>27.2</v>
      </c>
      <c r="G501" s="16" t="s">
        <v>2464</v>
      </c>
      <c r="H501" s="16" t="s">
        <v>1168</v>
      </c>
      <c r="I501" s="16">
        <v>27.2</v>
      </c>
      <c r="J501" s="16" t="s">
        <v>2465</v>
      </c>
      <c r="K501" s="25">
        <v>44197</v>
      </c>
      <c r="L501" s="25">
        <v>44531</v>
      </c>
      <c r="M501" s="16" t="s">
        <v>1177</v>
      </c>
      <c r="N501" s="26" t="s">
        <v>1697</v>
      </c>
      <c r="O501" s="24"/>
    </row>
    <row r="502" s="5" customFormat="1" ht="21" customHeight="1" spans="1:15">
      <c r="A502" s="15">
        <v>470</v>
      </c>
      <c r="B502" s="16" t="s">
        <v>2057</v>
      </c>
      <c r="C502" s="16" t="s">
        <v>2227</v>
      </c>
      <c r="D502" s="16" t="s">
        <v>2337</v>
      </c>
      <c r="E502" s="16" t="s">
        <v>2466</v>
      </c>
      <c r="F502" s="16">
        <v>1.03</v>
      </c>
      <c r="G502" s="16" t="s">
        <v>2467</v>
      </c>
      <c r="H502" s="16" t="s">
        <v>1199</v>
      </c>
      <c r="I502" s="16">
        <v>1.03</v>
      </c>
      <c r="J502" s="16" t="s">
        <v>2468</v>
      </c>
      <c r="K502" s="25">
        <v>44197</v>
      </c>
      <c r="L502" s="25">
        <v>44531</v>
      </c>
      <c r="M502" s="16" t="s">
        <v>1177</v>
      </c>
      <c r="N502" s="26" t="s">
        <v>2057</v>
      </c>
      <c r="O502" s="24"/>
    </row>
    <row r="503" s="5" customFormat="1" ht="21" customHeight="1" spans="1:15">
      <c r="A503" s="15">
        <v>471</v>
      </c>
      <c r="B503" s="16" t="s">
        <v>2057</v>
      </c>
      <c r="C503" s="16" t="s">
        <v>2227</v>
      </c>
      <c r="D503" s="16" t="s">
        <v>2337</v>
      </c>
      <c r="E503" s="16" t="s">
        <v>2469</v>
      </c>
      <c r="F503" s="16">
        <v>1.79</v>
      </c>
      <c r="G503" s="16" t="s">
        <v>2470</v>
      </c>
      <c r="H503" s="16" t="s">
        <v>1199</v>
      </c>
      <c r="I503" s="16">
        <v>1.79</v>
      </c>
      <c r="J503" s="16" t="s">
        <v>2468</v>
      </c>
      <c r="K503" s="25">
        <v>44197</v>
      </c>
      <c r="L503" s="25">
        <v>44531</v>
      </c>
      <c r="M503" s="16" t="s">
        <v>1177</v>
      </c>
      <c r="N503" s="26" t="s">
        <v>2057</v>
      </c>
      <c r="O503" s="24"/>
    </row>
    <row r="504" s="5" customFormat="1" ht="21" customHeight="1" spans="1:15">
      <c r="A504" s="15">
        <v>472</v>
      </c>
      <c r="B504" s="16" t="s">
        <v>2057</v>
      </c>
      <c r="C504" s="16" t="s">
        <v>2227</v>
      </c>
      <c r="D504" s="16" t="s">
        <v>2337</v>
      </c>
      <c r="E504" s="16" t="s">
        <v>2471</v>
      </c>
      <c r="F504" s="16">
        <v>2</v>
      </c>
      <c r="G504" s="16" t="s">
        <v>1291</v>
      </c>
      <c r="H504" s="16" t="s">
        <v>1168</v>
      </c>
      <c r="I504" s="16">
        <v>2</v>
      </c>
      <c r="J504" s="16" t="s">
        <v>2412</v>
      </c>
      <c r="K504" s="25">
        <v>44197</v>
      </c>
      <c r="L504" s="25">
        <v>44531</v>
      </c>
      <c r="M504" s="16" t="s">
        <v>1177</v>
      </c>
      <c r="N504" s="26" t="s">
        <v>2057</v>
      </c>
      <c r="O504" s="24"/>
    </row>
    <row r="505" s="5" customFormat="1" ht="21" customHeight="1" spans="1:15">
      <c r="A505" s="15">
        <v>473</v>
      </c>
      <c r="B505" s="16" t="s">
        <v>2472</v>
      </c>
      <c r="C505" s="16" t="s">
        <v>2227</v>
      </c>
      <c r="D505" s="16" t="s">
        <v>2337</v>
      </c>
      <c r="E505" s="16" t="s">
        <v>2473</v>
      </c>
      <c r="F505" s="16">
        <v>17</v>
      </c>
      <c r="G505" s="16" t="s">
        <v>2474</v>
      </c>
      <c r="H505" s="16" t="s">
        <v>1168</v>
      </c>
      <c r="I505" s="16">
        <v>17</v>
      </c>
      <c r="J505" s="16" t="s">
        <v>2391</v>
      </c>
      <c r="K505" s="25">
        <v>44197</v>
      </c>
      <c r="L505" s="25">
        <v>44531</v>
      </c>
      <c r="M505" s="16" t="s">
        <v>1177</v>
      </c>
      <c r="N505" s="26" t="s">
        <v>2472</v>
      </c>
      <c r="O505" s="24"/>
    </row>
    <row r="506" s="5" customFormat="1" ht="21" customHeight="1" spans="1:15">
      <c r="A506" s="15">
        <v>474</v>
      </c>
      <c r="B506" s="16" t="s">
        <v>2066</v>
      </c>
      <c r="C506" s="16" t="s">
        <v>2227</v>
      </c>
      <c r="D506" s="16" t="s">
        <v>2337</v>
      </c>
      <c r="E506" s="16" t="s">
        <v>2350</v>
      </c>
      <c r="F506" s="16">
        <v>22.09</v>
      </c>
      <c r="G506" s="16" t="s">
        <v>2475</v>
      </c>
      <c r="H506" s="16" t="s">
        <v>1199</v>
      </c>
      <c r="I506" s="16">
        <v>22.09</v>
      </c>
      <c r="J506" s="16" t="s">
        <v>2370</v>
      </c>
      <c r="K506" s="25">
        <v>44197</v>
      </c>
      <c r="L506" s="25">
        <v>44531</v>
      </c>
      <c r="M506" s="16" t="s">
        <v>1177</v>
      </c>
      <c r="N506" s="26" t="s">
        <v>2066</v>
      </c>
      <c r="O506" s="24"/>
    </row>
    <row r="507" s="5" customFormat="1" ht="21" customHeight="1" spans="1:15">
      <c r="A507" s="15">
        <v>475</v>
      </c>
      <c r="B507" s="16" t="s">
        <v>2073</v>
      </c>
      <c r="C507" s="16" t="s">
        <v>2227</v>
      </c>
      <c r="D507" s="16" t="s">
        <v>2337</v>
      </c>
      <c r="E507" s="16" t="s">
        <v>2476</v>
      </c>
      <c r="F507" s="16">
        <v>3.74</v>
      </c>
      <c r="G507" s="16" t="s">
        <v>1814</v>
      </c>
      <c r="H507" s="16" t="s">
        <v>1199</v>
      </c>
      <c r="I507" s="16">
        <v>3.74</v>
      </c>
      <c r="J507" s="16" t="s">
        <v>2344</v>
      </c>
      <c r="K507" s="25">
        <v>44197</v>
      </c>
      <c r="L507" s="25">
        <v>44531</v>
      </c>
      <c r="M507" s="16" t="s">
        <v>1177</v>
      </c>
      <c r="N507" s="26" t="s">
        <v>2073</v>
      </c>
      <c r="O507" s="24"/>
    </row>
    <row r="508" s="5" customFormat="1" ht="21" customHeight="1" spans="1:15">
      <c r="A508" s="15">
        <v>476</v>
      </c>
      <c r="B508" s="16" t="s">
        <v>2073</v>
      </c>
      <c r="C508" s="16" t="s">
        <v>2227</v>
      </c>
      <c r="D508" s="16" t="s">
        <v>2337</v>
      </c>
      <c r="E508" s="16" t="s">
        <v>2477</v>
      </c>
      <c r="F508" s="16">
        <v>3.6</v>
      </c>
      <c r="G508" s="16" t="s">
        <v>2478</v>
      </c>
      <c r="H508" s="16" t="s">
        <v>1168</v>
      </c>
      <c r="I508" s="16">
        <v>3.6</v>
      </c>
      <c r="J508" s="16" t="s">
        <v>2479</v>
      </c>
      <c r="K508" s="25">
        <v>44197</v>
      </c>
      <c r="L508" s="25">
        <v>44531</v>
      </c>
      <c r="M508" s="16" t="s">
        <v>1177</v>
      </c>
      <c r="N508" s="26" t="s">
        <v>2073</v>
      </c>
      <c r="O508" s="24"/>
    </row>
    <row r="509" s="5" customFormat="1" ht="21" customHeight="1" spans="1:15">
      <c r="A509" s="15">
        <v>477</v>
      </c>
      <c r="B509" s="16" t="s">
        <v>2480</v>
      </c>
      <c r="C509" s="16" t="s">
        <v>2227</v>
      </c>
      <c r="D509" s="16" t="s">
        <v>2337</v>
      </c>
      <c r="E509" s="16" t="s">
        <v>2481</v>
      </c>
      <c r="F509" s="16">
        <v>41.05</v>
      </c>
      <c r="G509" s="16" t="s">
        <v>2482</v>
      </c>
      <c r="H509" s="16" t="s">
        <v>1168</v>
      </c>
      <c r="I509" s="16">
        <v>41.05</v>
      </c>
      <c r="J509" s="16" t="s">
        <v>2483</v>
      </c>
      <c r="K509" s="25">
        <v>44197</v>
      </c>
      <c r="L509" s="25">
        <v>44531</v>
      </c>
      <c r="M509" s="16" t="s">
        <v>1177</v>
      </c>
      <c r="N509" s="26" t="s">
        <v>2480</v>
      </c>
      <c r="O509" s="24"/>
    </row>
    <row r="510" s="5" customFormat="1" ht="21" customHeight="1" spans="1:15">
      <c r="A510" s="15">
        <v>478</v>
      </c>
      <c r="B510" s="16" t="s">
        <v>2077</v>
      </c>
      <c r="C510" s="16" t="s">
        <v>2227</v>
      </c>
      <c r="D510" s="16" t="s">
        <v>2337</v>
      </c>
      <c r="E510" s="16" t="s">
        <v>2463</v>
      </c>
      <c r="F510" s="16">
        <v>20</v>
      </c>
      <c r="G510" s="16" t="s">
        <v>1175</v>
      </c>
      <c r="H510" s="16" t="s">
        <v>1168</v>
      </c>
      <c r="I510" s="16">
        <v>20</v>
      </c>
      <c r="J510" s="16" t="s">
        <v>2465</v>
      </c>
      <c r="K510" s="25">
        <v>44197</v>
      </c>
      <c r="L510" s="25">
        <v>44531</v>
      </c>
      <c r="M510" s="16" t="s">
        <v>1177</v>
      </c>
      <c r="N510" s="26" t="s">
        <v>2077</v>
      </c>
      <c r="O510" s="24"/>
    </row>
    <row r="511" s="5" customFormat="1" ht="21" customHeight="1" spans="1:15">
      <c r="A511" s="15">
        <v>479</v>
      </c>
      <c r="B511" s="16" t="s">
        <v>1934</v>
      </c>
      <c r="C511" s="16" t="s">
        <v>2227</v>
      </c>
      <c r="D511" s="16" t="s">
        <v>2337</v>
      </c>
      <c r="E511" s="16" t="s">
        <v>2484</v>
      </c>
      <c r="F511" s="16">
        <v>2.5</v>
      </c>
      <c r="G511" s="16" t="s">
        <v>2081</v>
      </c>
      <c r="H511" s="16" t="s">
        <v>1168</v>
      </c>
      <c r="I511" s="16">
        <v>2.5</v>
      </c>
      <c r="J511" s="16" t="s">
        <v>2412</v>
      </c>
      <c r="K511" s="25">
        <v>44197</v>
      </c>
      <c r="L511" s="25">
        <v>44531</v>
      </c>
      <c r="M511" s="16" t="s">
        <v>1177</v>
      </c>
      <c r="N511" s="26" t="s">
        <v>1934</v>
      </c>
      <c r="O511" s="24"/>
    </row>
    <row r="512" s="5" customFormat="1" ht="21" customHeight="1" spans="1:15">
      <c r="A512" s="15">
        <v>480</v>
      </c>
      <c r="B512" s="16" t="s">
        <v>2485</v>
      </c>
      <c r="C512" s="16" t="s">
        <v>2227</v>
      </c>
      <c r="D512" s="16" t="s">
        <v>2337</v>
      </c>
      <c r="E512" s="16" t="s">
        <v>2350</v>
      </c>
      <c r="F512" s="16">
        <v>3.69</v>
      </c>
      <c r="G512" s="16" t="s">
        <v>2486</v>
      </c>
      <c r="H512" s="16" t="s">
        <v>1199</v>
      </c>
      <c r="I512" s="16">
        <v>3.69</v>
      </c>
      <c r="J512" s="16" t="s">
        <v>2380</v>
      </c>
      <c r="K512" s="25">
        <v>44197</v>
      </c>
      <c r="L512" s="25">
        <v>44531</v>
      </c>
      <c r="M512" s="16" t="s">
        <v>1177</v>
      </c>
      <c r="N512" s="26" t="s">
        <v>2485</v>
      </c>
      <c r="O512" s="24"/>
    </row>
    <row r="513" s="5" customFormat="1" ht="21" customHeight="1" spans="1:15">
      <c r="A513" s="15">
        <v>481</v>
      </c>
      <c r="B513" s="16" t="s">
        <v>2487</v>
      </c>
      <c r="C513" s="16" t="s">
        <v>2227</v>
      </c>
      <c r="D513" s="16" t="s">
        <v>2337</v>
      </c>
      <c r="E513" s="16" t="s">
        <v>2488</v>
      </c>
      <c r="F513" s="16">
        <v>12</v>
      </c>
      <c r="G513" s="16" t="s">
        <v>1195</v>
      </c>
      <c r="H513" s="16" t="s">
        <v>1168</v>
      </c>
      <c r="I513" s="16">
        <v>12</v>
      </c>
      <c r="J513" s="16" t="s">
        <v>2372</v>
      </c>
      <c r="K513" s="25">
        <v>44197</v>
      </c>
      <c r="L513" s="25">
        <v>44531</v>
      </c>
      <c r="M513" s="16" t="s">
        <v>1177</v>
      </c>
      <c r="N513" s="26" t="s">
        <v>2487</v>
      </c>
      <c r="O513" s="24"/>
    </row>
    <row r="514" s="5" customFormat="1" ht="21" customHeight="1" spans="1:15">
      <c r="A514" s="15">
        <v>482</v>
      </c>
      <c r="B514" s="16" t="s">
        <v>2489</v>
      </c>
      <c r="C514" s="16" t="s">
        <v>2227</v>
      </c>
      <c r="D514" s="16" t="s">
        <v>2337</v>
      </c>
      <c r="E514" s="16" t="s">
        <v>2490</v>
      </c>
      <c r="F514" s="16">
        <v>213</v>
      </c>
      <c r="G514" s="16" t="s">
        <v>2106</v>
      </c>
      <c r="H514" s="16" t="s">
        <v>1199</v>
      </c>
      <c r="I514" s="16">
        <v>213</v>
      </c>
      <c r="J514" s="16" t="s">
        <v>2491</v>
      </c>
      <c r="K514" s="25">
        <v>44197</v>
      </c>
      <c r="L514" s="25">
        <v>44531</v>
      </c>
      <c r="M514" s="16" t="s">
        <v>2492</v>
      </c>
      <c r="N514" s="26" t="s">
        <v>2492</v>
      </c>
      <c r="O514" s="24"/>
    </row>
    <row r="515" s="5" customFormat="1" ht="21" customHeight="1" spans="1:15">
      <c r="A515" s="15">
        <v>483</v>
      </c>
      <c r="B515" s="16" t="s">
        <v>2493</v>
      </c>
      <c r="C515" s="16" t="s">
        <v>2227</v>
      </c>
      <c r="D515" s="16" t="s">
        <v>2337</v>
      </c>
      <c r="E515" s="16" t="s">
        <v>2494</v>
      </c>
      <c r="F515" s="16">
        <v>5</v>
      </c>
      <c r="G515" s="16" t="s">
        <v>2059</v>
      </c>
      <c r="H515" s="16" t="s">
        <v>1168</v>
      </c>
      <c r="I515" s="16">
        <v>5</v>
      </c>
      <c r="J515" s="16" t="s">
        <v>2495</v>
      </c>
      <c r="K515" s="25">
        <v>44197</v>
      </c>
      <c r="L515" s="25">
        <v>44531</v>
      </c>
      <c r="M515" s="16" t="s">
        <v>1177</v>
      </c>
      <c r="N515" s="26" t="s">
        <v>2493</v>
      </c>
      <c r="O515" s="24"/>
    </row>
    <row r="516" s="5" customFormat="1" ht="21" customHeight="1" spans="1:15">
      <c r="A516" s="15">
        <v>484</v>
      </c>
      <c r="B516" s="16" t="s">
        <v>1965</v>
      </c>
      <c r="C516" s="16" t="s">
        <v>2227</v>
      </c>
      <c r="D516" s="16" t="s">
        <v>2337</v>
      </c>
      <c r="E516" s="16" t="s">
        <v>2390</v>
      </c>
      <c r="F516" s="16">
        <v>3.1</v>
      </c>
      <c r="G516" s="16" t="s">
        <v>2496</v>
      </c>
      <c r="H516" s="16" t="s">
        <v>1199</v>
      </c>
      <c r="I516" s="16">
        <v>3.1</v>
      </c>
      <c r="J516" s="16" t="s">
        <v>2391</v>
      </c>
      <c r="K516" s="25">
        <v>44197</v>
      </c>
      <c r="L516" s="25">
        <v>44531</v>
      </c>
      <c r="M516" s="16" t="s">
        <v>1177</v>
      </c>
      <c r="N516" s="26" t="s">
        <v>1965</v>
      </c>
      <c r="O516" s="24"/>
    </row>
    <row r="517" s="5" customFormat="1" ht="21" customHeight="1" spans="1:15">
      <c r="A517" s="15">
        <v>485</v>
      </c>
      <c r="B517" s="16" t="s">
        <v>2497</v>
      </c>
      <c r="C517" s="16" t="s">
        <v>2227</v>
      </c>
      <c r="D517" s="16" t="s">
        <v>2337</v>
      </c>
      <c r="E517" s="16" t="s">
        <v>2498</v>
      </c>
      <c r="F517" s="16">
        <v>8.47</v>
      </c>
      <c r="G517" s="16" t="s">
        <v>2499</v>
      </c>
      <c r="H517" s="16" t="s">
        <v>1199</v>
      </c>
      <c r="I517" s="16">
        <v>8.47</v>
      </c>
      <c r="J517" s="16" t="s">
        <v>2500</v>
      </c>
      <c r="K517" s="25">
        <v>44197</v>
      </c>
      <c r="L517" s="25">
        <v>44531</v>
      </c>
      <c r="M517" s="16" t="s">
        <v>1177</v>
      </c>
      <c r="N517" s="26" t="s">
        <v>2497</v>
      </c>
      <c r="O517" s="24"/>
    </row>
    <row r="518" s="5" customFormat="1" ht="21" customHeight="1" spans="1:15">
      <c r="A518" s="15">
        <v>486</v>
      </c>
      <c r="B518" s="16" t="s">
        <v>2199</v>
      </c>
      <c r="C518" s="16" t="s">
        <v>2227</v>
      </c>
      <c r="D518" s="16" t="s">
        <v>2337</v>
      </c>
      <c r="E518" s="16" t="s">
        <v>2501</v>
      </c>
      <c r="F518" s="16">
        <v>22.84</v>
      </c>
      <c r="G518" s="16" t="s">
        <v>2502</v>
      </c>
      <c r="H518" s="16" t="s">
        <v>1199</v>
      </c>
      <c r="I518" s="16">
        <v>22.84</v>
      </c>
      <c r="J518" s="16" t="s">
        <v>2503</v>
      </c>
      <c r="K518" s="25">
        <v>44197</v>
      </c>
      <c r="L518" s="25">
        <v>44531</v>
      </c>
      <c r="M518" s="16" t="s">
        <v>1177</v>
      </c>
      <c r="N518" s="26" t="s">
        <v>2199</v>
      </c>
      <c r="O518" s="24"/>
    </row>
    <row r="519" s="5" customFormat="1" ht="21" customHeight="1" spans="1:15">
      <c r="A519" s="15">
        <v>487</v>
      </c>
      <c r="B519" s="16" t="s">
        <v>1774</v>
      </c>
      <c r="C519" s="16" t="s">
        <v>2227</v>
      </c>
      <c r="D519" s="16" t="s">
        <v>2337</v>
      </c>
      <c r="E519" s="16" t="s">
        <v>2504</v>
      </c>
      <c r="F519" s="16">
        <v>13.38</v>
      </c>
      <c r="G519" s="16" t="s">
        <v>2505</v>
      </c>
      <c r="H519" s="16" t="s">
        <v>1199</v>
      </c>
      <c r="I519" s="16">
        <v>13.38</v>
      </c>
      <c r="J519" s="16" t="s">
        <v>2506</v>
      </c>
      <c r="K519" s="25">
        <v>44197</v>
      </c>
      <c r="L519" s="25">
        <v>44531</v>
      </c>
      <c r="M519" s="16" t="s">
        <v>1177</v>
      </c>
      <c r="N519" s="26" t="s">
        <v>1774</v>
      </c>
      <c r="O519" s="24"/>
    </row>
    <row r="520" s="5" customFormat="1" ht="21" customHeight="1" spans="1:15">
      <c r="A520" s="15">
        <v>488</v>
      </c>
      <c r="B520" s="16" t="s">
        <v>2507</v>
      </c>
      <c r="C520" s="16" t="s">
        <v>2227</v>
      </c>
      <c r="D520" s="16" t="s">
        <v>2337</v>
      </c>
      <c r="E520" s="16" t="s">
        <v>2508</v>
      </c>
      <c r="F520" s="16">
        <v>6.44</v>
      </c>
      <c r="G520" s="16" t="s">
        <v>2509</v>
      </c>
      <c r="H520" s="16" t="s">
        <v>1199</v>
      </c>
      <c r="I520" s="16">
        <v>6.44</v>
      </c>
      <c r="J520" s="16" t="s">
        <v>2510</v>
      </c>
      <c r="K520" s="25">
        <v>44197</v>
      </c>
      <c r="L520" s="25">
        <v>44531</v>
      </c>
      <c r="M520" s="16" t="s">
        <v>1177</v>
      </c>
      <c r="N520" s="26" t="s">
        <v>2507</v>
      </c>
      <c r="O520" s="24"/>
    </row>
    <row r="521" s="5" customFormat="1" ht="21" customHeight="1" spans="1:15">
      <c r="A521" s="15">
        <v>489</v>
      </c>
      <c r="B521" s="16" t="s">
        <v>2511</v>
      </c>
      <c r="C521" s="16" t="s">
        <v>2227</v>
      </c>
      <c r="D521" s="16" t="s">
        <v>2337</v>
      </c>
      <c r="E521" s="16" t="s">
        <v>2512</v>
      </c>
      <c r="F521" s="16">
        <v>0.3243</v>
      </c>
      <c r="G521" s="16" t="s">
        <v>2513</v>
      </c>
      <c r="H521" s="16" t="s">
        <v>1199</v>
      </c>
      <c r="I521" s="16">
        <v>0.3243</v>
      </c>
      <c r="J521" s="16" t="s">
        <v>2514</v>
      </c>
      <c r="K521" s="25">
        <v>44197</v>
      </c>
      <c r="L521" s="25">
        <v>44531</v>
      </c>
      <c r="M521" s="16" t="s">
        <v>1177</v>
      </c>
      <c r="N521" s="26" t="s">
        <v>2511</v>
      </c>
      <c r="O521" s="24"/>
    </row>
    <row r="522" s="5" customFormat="1" ht="21" customHeight="1" spans="1:15">
      <c r="A522" s="15">
        <v>490</v>
      </c>
      <c r="B522" s="16" t="s">
        <v>2511</v>
      </c>
      <c r="C522" s="16" t="s">
        <v>2227</v>
      </c>
      <c r="D522" s="16" t="s">
        <v>2337</v>
      </c>
      <c r="E522" s="16" t="s">
        <v>2515</v>
      </c>
      <c r="F522" s="16">
        <v>5.7</v>
      </c>
      <c r="G522" s="16" t="s">
        <v>2516</v>
      </c>
      <c r="H522" s="16" t="s">
        <v>1199</v>
      </c>
      <c r="I522" s="16">
        <v>5.7</v>
      </c>
      <c r="J522" s="16" t="s">
        <v>2514</v>
      </c>
      <c r="K522" s="25">
        <v>44197</v>
      </c>
      <c r="L522" s="25">
        <v>44531</v>
      </c>
      <c r="M522" s="16" t="s">
        <v>1177</v>
      </c>
      <c r="N522" s="26" t="s">
        <v>2511</v>
      </c>
      <c r="O522" s="24"/>
    </row>
    <row r="523" s="5" customFormat="1" ht="22" customHeight="1" spans="1:15">
      <c r="A523" s="15">
        <v>491</v>
      </c>
      <c r="B523" s="16" t="s">
        <v>2517</v>
      </c>
      <c r="C523" s="16" t="s">
        <v>2227</v>
      </c>
      <c r="D523" s="16" t="s">
        <v>2337</v>
      </c>
      <c r="E523" s="16" t="s">
        <v>2518</v>
      </c>
      <c r="F523" s="16">
        <v>5</v>
      </c>
      <c r="G523" s="16" t="s">
        <v>2059</v>
      </c>
      <c r="H523" s="16" t="s">
        <v>1199</v>
      </c>
      <c r="I523" s="16">
        <v>5</v>
      </c>
      <c r="J523" s="16" t="s">
        <v>2495</v>
      </c>
      <c r="K523" s="25">
        <v>44197</v>
      </c>
      <c r="L523" s="25">
        <v>44531</v>
      </c>
      <c r="M523" s="16" t="s">
        <v>1177</v>
      </c>
      <c r="N523" s="26" t="s">
        <v>2517</v>
      </c>
      <c r="O523" s="24"/>
    </row>
    <row r="524" s="5" customFormat="1" ht="21" customHeight="1" spans="1:15">
      <c r="A524" s="15">
        <v>492</v>
      </c>
      <c r="B524" s="16" t="s">
        <v>2519</v>
      </c>
      <c r="C524" s="28" t="s">
        <v>2227</v>
      </c>
      <c r="D524" s="16" t="s">
        <v>2337</v>
      </c>
      <c r="E524" s="16" t="s">
        <v>2520</v>
      </c>
      <c r="F524" s="16">
        <v>4.23</v>
      </c>
      <c r="G524" s="16" t="s">
        <v>2521</v>
      </c>
      <c r="H524" s="16" t="s">
        <v>1199</v>
      </c>
      <c r="I524" s="16">
        <v>4.23</v>
      </c>
      <c r="J524" s="16" t="s">
        <v>2522</v>
      </c>
      <c r="K524" s="25">
        <v>44197</v>
      </c>
      <c r="L524" s="25">
        <v>44531</v>
      </c>
      <c r="M524" s="16" t="s">
        <v>1177</v>
      </c>
      <c r="N524" s="26" t="s">
        <v>2519</v>
      </c>
      <c r="O524" s="24"/>
    </row>
    <row r="525" s="3" customFormat="1" ht="21" customHeight="1" spans="1:15">
      <c r="A525" s="15">
        <v>493</v>
      </c>
      <c r="B525" s="16" t="s">
        <v>2097</v>
      </c>
      <c r="C525" s="28" t="s">
        <v>2227</v>
      </c>
      <c r="D525" s="16" t="s">
        <v>2337</v>
      </c>
      <c r="E525" s="16" t="s">
        <v>2350</v>
      </c>
      <c r="F525" s="16">
        <v>9.55</v>
      </c>
      <c r="G525" s="16" t="s">
        <v>2523</v>
      </c>
      <c r="H525" s="16" t="s">
        <v>1199</v>
      </c>
      <c r="I525" s="16">
        <v>9.55</v>
      </c>
      <c r="J525" s="16" t="s">
        <v>2370</v>
      </c>
      <c r="K525" s="25">
        <v>44197</v>
      </c>
      <c r="L525" s="25">
        <v>44531</v>
      </c>
      <c r="M525" s="16" t="s">
        <v>1177</v>
      </c>
      <c r="N525" s="26" t="s">
        <v>2097</v>
      </c>
      <c r="O525" s="24"/>
    </row>
    <row r="526" s="3" customFormat="1" ht="21" customHeight="1" spans="1:15">
      <c r="A526" s="15">
        <v>494</v>
      </c>
      <c r="B526" s="16" t="s">
        <v>2524</v>
      </c>
      <c r="C526" s="28" t="s">
        <v>2227</v>
      </c>
      <c r="D526" s="16" t="s">
        <v>2337</v>
      </c>
      <c r="E526" s="16" t="s">
        <v>2525</v>
      </c>
      <c r="F526" s="16">
        <v>100.05</v>
      </c>
      <c r="G526" s="16" t="s">
        <v>2526</v>
      </c>
      <c r="H526" s="16" t="s">
        <v>1199</v>
      </c>
      <c r="I526" s="16">
        <v>100.05</v>
      </c>
      <c r="J526" s="16" t="s">
        <v>2527</v>
      </c>
      <c r="K526" s="25">
        <v>44197</v>
      </c>
      <c r="L526" s="25">
        <v>44531</v>
      </c>
      <c r="M526" s="16" t="s">
        <v>1177</v>
      </c>
      <c r="N526" s="26" t="s">
        <v>2524</v>
      </c>
      <c r="O526" s="24"/>
    </row>
    <row r="527" s="3" customFormat="1" ht="21" customHeight="1" spans="1:15">
      <c r="A527" s="15">
        <v>495</v>
      </c>
      <c r="B527" s="16" t="s">
        <v>2528</v>
      </c>
      <c r="C527" s="16" t="s">
        <v>2227</v>
      </c>
      <c r="D527" s="16" t="s">
        <v>2337</v>
      </c>
      <c r="E527" s="16" t="s">
        <v>2350</v>
      </c>
      <c r="F527" s="16">
        <v>0.7</v>
      </c>
      <c r="G527" s="16" t="s">
        <v>2529</v>
      </c>
      <c r="H527" s="16" t="s">
        <v>1199</v>
      </c>
      <c r="I527" s="16">
        <v>0.7</v>
      </c>
      <c r="J527" s="16" t="s">
        <v>2370</v>
      </c>
      <c r="K527" s="25">
        <v>44197</v>
      </c>
      <c r="L527" s="25">
        <v>44531</v>
      </c>
      <c r="M527" s="16" t="s">
        <v>1177</v>
      </c>
      <c r="N527" s="26" t="s">
        <v>2528</v>
      </c>
      <c r="O527" s="24"/>
    </row>
    <row r="528" s="3" customFormat="1" ht="21" customHeight="1" spans="1:15">
      <c r="A528" s="15">
        <v>496</v>
      </c>
      <c r="B528" s="16" t="s">
        <v>2528</v>
      </c>
      <c r="C528" s="16" t="s">
        <v>2227</v>
      </c>
      <c r="D528" s="16" t="s">
        <v>2337</v>
      </c>
      <c r="E528" s="16" t="s">
        <v>2530</v>
      </c>
      <c r="F528" s="16">
        <v>8</v>
      </c>
      <c r="G528" s="16" t="s">
        <v>2009</v>
      </c>
      <c r="H528" s="16" t="s">
        <v>1168</v>
      </c>
      <c r="I528" s="16">
        <v>8</v>
      </c>
      <c r="J528" s="16" t="s">
        <v>2531</v>
      </c>
      <c r="K528" s="25">
        <v>44197</v>
      </c>
      <c r="L528" s="25">
        <v>44531</v>
      </c>
      <c r="M528" s="16" t="s">
        <v>1177</v>
      </c>
      <c r="N528" s="26" t="s">
        <v>2528</v>
      </c>
      <c r="O528" s="24"/>
    </row>
    <row r="529" s="3" customFormat="1" ht="21" customHeight="1" spans="1:15">
      <c r="A529" s="15">
        <v>497</v>
      </c>
      <c r="B529" s="16" t="s">
        <v>1778</v>
      </c>
      <c r="C529" s="16" t="s">
        <v>2227</v>
      </c>
      <c r="D529" s="16" t="s">
        <v>2337</v>
      </c>
      <c r="E529" s="16" t="s">
        <v>2532</v>
      </c>
      <c r="F529" s="16">
        <v>13.3</v>
      </c>
      <c r="G529" s="16" t="s">
        <v>2533</v>
      </c>
      <c r="H529" s="16" t="s">
        <v>1199</v>
      </c>
      <c r="I529" s="16">
        <v>13.3</v>
      </c>
      <c r="J529" s="16" t="s">
        <v>2534</v>
      </c>
      <c r="K529" s="25">
        <v>44197</v>
      </c>
      <c r="L529" s="25">
        <v>44531</v>
      </c>
      <c r="M529" s="16" t="s">
        <v>1177</v>
      </c>
      <c r="N529" s="26" t="s">
        <v>1778</v>
      </c>
      <c r="O529" s="24"/>
    </row>
    <row r="530" s="3" customFormat="1" ht="35" customHeight="1" spans="1:15">
      <c r="A530" s="15">
        <v>498</v>
      </c>
      <c r="B530" s="16" t="s">
        <v>1815</v>
      </c>
      <c r="C530" s="16" t="s">
        <v>2227</v>
      </c>
      <c r="D530" s="27" t="s">
        <v>2337</v>
      </c>
      <c r="E530" s="16" t="s">
        <v>2535</v>
      </c>
      <c r="F530" s="16">
        <v>2</v>
      </c>
      <c r="G530" s="16" t="s">
        <v>1291</v>
      </c>
      <c r="H530" s="16" t="s">
        <v>1168</v>
      </c>
      <c r="I530" s="16">
        <v>2</v>
      </c>
      <c r="J530" s="16" t="s">
        <v>2536</v>
      </c>
      <c r="K530" s="25">
        <v>44197</v>
      </c>
      <c r="L530" s="25">
        <v>44531</v>
      </c>
      <c r="M530" s="16" t="s">
        <v>1177</v>
      </c>
      <c r="N530" s="26" t="s">
        <v>1815</v>
      </c>
      <c r="O530" s="24"/>
    </row>
    <row r="531" s="3" customFormat="1" ht="33" customHeight="1" spans="1:15">
      <c r="A531" s="15">
        <v>499</v>
      </c>
      <c r="B531" s="16" t="s">
        <v>2101</v>
      </c>
      <c r="C531" s="16" t="s">
        <v>2227</v>
      </c>
      <c r="D531" s="27" t="s">
        <v>2337</v>
      </c>
      <c r="E531" s="16" t="s">
        <v>2350</v>
      </c>
      <c r="F531" s="16">
        <v>22.2</v>
      </c>
      <c r="G531" s="16" t="s">
        <v>2537</v>
      </c>
      <c r="H531" s="16" t="s">
        <v>1199</v>
      </c>
      <c r="I531" s="16">
        <v>22.2</v>
      </c>
      <c r="J531" s="16" t="s">
        <v>2370</v>
      </c>
      <c r="K531" s="25">
        <v>44197</v>
      </c>
      <c r="L531" s="25">
        <v>44531</v>
      </c>
      <c r="M531" s="16" t="s">
        <v>1177</v>
      </c>
      <c r="N531" s="26" t="s">
        <v>2101</v>
      </c>
      <c r="O531" s="24"/>
    </row>
    <row r="532" s="3" customFormat="1" ht="34" customHeight="1" spans="1:15">
      <c r="A532" s="15">
        <v>500</v>
      </c>
      <c r="B532" s="16" t="s">
        <v>2108</v>
      </c>
      <c r="C532" s="16" t="s">
        <v>2227</v>
      </c>
      <c r="D532" s="27" t="s">
        <v>2337</v>
      </c>
      <c r="E532" s="16" t="s">
        <v>2350</v>
      </c>
      <c r="F532" s="16">
        <v>1.98</v>
      </c>
      <c r="G532" s="16" t="s">
        <v>2538</v>
      </c>
      <c r="H532" s="16" t="s">
        <v>1199</v>
      </c>
      <c r="I532" s="16">
        <v>1.98</v>
      </c>
      <c r="J532" s="16" t="s">
        <v>2372</v>
      </c>
      <c r="K532" s="25">
        <v>44197</v>
      </c>
      <c r="L532" s="25">
        <v>44531</v>
      </c>
      <c r="M532" s="16" t="s">
        <v>1177</v>
      </c>
      <c r="N532" s="26" t="s">
        <v>2108</v>
      </c>
      <c r="O532" s="24"/>
    </row>
    <row r="533" s="3" customFormat="1" ht="36" customHeight="1" spans="1:15">
      <c r="A533" s="15">
        <v>501</v>
      </c>
      <c r="B533" s="16" t="s">
        <v>2115</v>
      </c>
      <c r="C533" s="16" t="s">
        <v>2227</v>
      </c>
      <c r="D533" s="16" t="s">
        <v>2337</v>
      </c>
      <c r="E533" s="16" t="s">
        <v>2350</v>
      </c>
      <c r="F533" s="16">
        <v>8.51</v>
      </c>
      <c r="G533" s="16" t="s">
        <v>2539</v>
      </c>
      <c r="H533" s="16" t="s">
        <v>1199</v>
      </c>
      <c r="I533" s="16">
        <v>8.51</v>
      </c>
      <c r="J533" s="16" t="s">
        <v>2370</v>
      </c>
      <c r="K533" s="25">
        <v>44197</v>
      </c>
      <c r="L533" s="25">
        <v>44531</v>
      </c>
      <c r="M533" s="16" t="s">
        <v>1177</v>
      </c>
      <c r="N533" s="26" t="s">
        <v>2115</v>
      </c>
      <c r="O533" s="24"/>
    </row>
    <row r="534" s="3" customFormat="1" ht="21" customHeight="1" spans="1:15">
      <c r="A534" s="15">
        <v>502</v>
      </c>
      <c r="B534" s="16" t="s">
        <v>2121</v>
      </c>
      <c r="C534" s="16" t="s">
        <v>2227</v>
      </c>
      <c r="D534" s="16" t="s">
        <v>2337</v>
      </c>
      <c r="E534" s="16" t="s">
        <v>2350</v>
      </c>
      <c r="F534" s="16">
        <v>7.98</v>
      </c>
      <c r="G534" s="16" t="s">
        <v>2540</v>
      </c>
      <c r="H534" s="16" t="s">
        <v>1199</v>
      </c>
      <c r="I534" s="16">
        <v>7.98</v>
      </c>
      <c r="J534" s="16" t="s">
        <v>2370</v>
      </c>
      <c r="K534" s="25">
        <v>44197</v>
      </c>
      <c r="L534" s="25">
        <v>44531</v>
      </c>
      <c r="M534" s="16" t="s">
        <v>1177</v>
      </c>
      <c r="N534" s="26" t="s">
        <v>2121</v>
      </c>
      <c r="O534" s="24"/>
    </row>
    <row r="535" s="3" customFormat="1" ht="21" customHeight="1" spans="1:15">
      <c r="A535" s="15">
        <v>503</v>
      </c>
      <c r="B535" s="16" t="s">
        <v>2121</v>
      </c>
      <c r="C535" s="16" t="s">
        <v>2227</v>
      </c>
      <c r="D535" s="16" t="s">
        <v>2337</v>
      </c>
      <c r="E535" s="16" t="s">
        <v>2390</v>
      </c>
      <c r="F535" s="16">
        <v>5</v>
      </c>
      <c r="G535" s="16" t="s">
        <v>2059</v>
      </c>
      <c r="H535" s="16" t="s">
        <v>1199</v>
      </c>
      <c r="I535" s="16">
        <v>5</v>
      </c>
      <c r="J535" s="16" t="s">
        <v>2391</v>
      </c>
      <c r="K535" s="25">
        <v>44197</v>
      </c>
      <c r="L535" s="25">
        <v>44531</v>
      </c>
      <c r="M535" s="16" t="s">
        <v>1177</v>
      </c>
      <c r="N535" s="26" t="s">
        <v>2121</v>
      </c>
      <c r="O535" s="24"/>
    </row>
    <row r="536" s="3" customFormat="1" ht="21" customHeight="1" spans="1:15">
      <c r="A536" s="15">
        <v>504</v>
      </c>
      <c r="B536" s="16" t="s">
        <v>1883</v>
      </c>
      <c r="C536" s="16" t="s">
        <v>2227</v>
      </c>
      <c r="D536" s="16" t="s">
        <v>2337</v>
      </c>
      <c r="E536" s="16" t="s">
        <v>2541</v>
      </c>
      <c r="F536" s="16">
        <v>0.3</v>
      </c>
      <c r="G536" s="16" t="s">
        <v>2542</v>
      </c>
      <c r="H536" s="16" t="s">
        <v>1199</v>
      </c>
      <c r="I536" s="16">
        <v>0.3</v>
      </c>
      <c r="J536" s="16" t="s">
        <v>2543</v>
      </c>
      <c r="K536" s="25">
        <v>44197</v>
      </c>
      <c r="L536" s="25">
        <v>44531</v>
      </c>
      <c r="M536" s="16" t="s">
        <v>1177</v>
      </c>
      <c r="N536" s="26" t="s">
        <v>1883</v>
      </c>
      <c r="O536" s="24"/>
    </row>
    <row r="537" s="2" customFormat="1" ht="26" customHeight="1" spans="1:15">
      <c r="A537" s="15">
        <v>505</v>
      </c>
      <c r="B537" s="16" t="s">
        <v>1883</v>
      </c>
      <c r="C537" s="16" t="s">
        <v>2227</v>
      </c>
      <c r="D537" s="16" t="s">
        <v>2337</v>
      </c>
      <c r="E537" s="16" t="s">
        <v>2544</v>
      </c>
      <c r="F537" s="16">
        <v>15.17</v>
      </c>
      <c r="G537" s="16" t="s">
        <v>2545</v>
      </c>
      <c r="H537" s="16" t="s">
        <v>1168</v>
      </c>
      <c r="I537" s="16">
        <v>15.17</v>
      </c>
      <c r="J537" s="16" t="s">
        <v>2543</v>
      </c>
      <c r="K537" s="25">
        <v>44197</v>
      </c>
      <c r="L537" s="25">
        <v>44531</v>
      </c>
      <c r="M537" s="16" t="s">
        <v>1177</v>
      </c>
      <c r="N537" s="26" t="s">
        <v>1883</v>
      </c>
      <c r="O537" s="24"/>
    </row>
    <row r="538" s="2" customFormat="1" ht="24" customHeight="1" spans="1:15">
      <c r="A538" s="15">
        <v>506</v>
      </c>
      <c r="B538" s="16" t="s">
        <v>1883</v>
      </c>
      <c r="C538" s="16" t="s">
        <v>2227</v>
      </c>
      <c r="D538" s="16" t="s">
        <v>2337</v>
      </c>
      <c r="E538" s="16" t="s">
        <v>2466</v>
      </c>
      <c r="F538" s="16">
        <v>4</v>
      </c>
      <c r="G538" s="16" t="s">
        <v>1376</v>
      </c>
      <c r="H538" s="16" t="s">
        <v>1199</v>
      </c>
      <c r="I538" s="16">
        <v>4</v>
      </c>
      <c r="J538" s="16" t="s">
        <v>2543</v>
      </c>
      <c r="K538" s="25">
        <v>44197</v>
      </c>
      <c r="L538" s="25">
        <v>44531</v>
      </c>
      <c r="M538" s="16" t="s">
        <v>1177</v>
      </c>
      <c r="N538" s="26" t="s">
        <v>1883</v>
      </c>
      <c r="O538" s="24"/>
    </row>
    <row r="539" s="2" customFormat="1" ht="24" customHeight="1" spans="1:15">
      <c r="A539" s="15">
        <v>507</v>
      </c>
      <c r="B539" s="16" t="s">
        <v>2546</v>
      </c>
      <c r="C539" s="16" t="s">
        <v>2227</v>
      </c>
      <c r="D539" s="16" t="s">
        <v>2337</v>
      </c>
      <c r="E539" s="16" t="s">
        <v>2350</v>
      </c>
      <c r="F539" s="16">
        <v>10.8</v>
      </c>
      <c r="G539" s="16" t="s">
        <v>2547</v>
      </c>
      <c r="H539" s="16" t="s">
        <v>1199</v>
      </c>
      <c r="I539" s="16">
        <v>10.8</v>
      </c>
      <c r="J539" s="16" t="s">
        <v>2370</v>
      </c>
      <c r="K539" s="25">
        <v>44197</v>
      </c>
      <c r="L539" s="25">
        <v>44531</v>
      </c>
      <c r="M539" s="16" t="s">
        <v>1177</v>
      </c>
      <c r="N539" s="26" t="s">
        <v>2546</v>
      </c>
      <c r="O539" s="24"/>
    </row>
    <row r="540" s="2" customFormat="1" ht="73" customHeight="1" spans="1:15">
      <c r="A540" s="15">
        <v>508</v>
      </c>
      <c r="B540" s="16" t="s">
        <v>2548</v>
      </c>
      <c r="C540" s="16" t="s">
        <v>2227</v>
      </c>
      <c r="D540" s="16" t="s">
        <v>2337</v>
      </c>
      <c r="E540" s="16" t="s">
        <v>2390</v>
      </c>
      <c r="F540" s="16">
        <v>10</v>
      </c>
      <c r="G540" s="16" t="s">
        <v>1949</v>
      </c>
      <c r="H540" s="16" t="s">
        <v>1199</v>
      </c>
      <c r="I540" s="16">
        <v>10</v>
      </c>
      <c r="J540" s="16" t="s">
        <v>2391</v>
      </c>
      <c r="K540" s="25">
        <v>44197</v>
      </c>
      <c r="L540" s="25">
        <v>44531</v>
      </c>
      <c r="M540" s="16" t="s">
        <v>1177</v>
      </c>
      <c r="N540" s="26" t="s">
        <v>2548</v>
      </c>
      <c r="O540" s="24"/>
    </row>
    <row r="541" s="2" customFormat="1" ht="28" customHeight="1" spans="1:15">
      <c r="A541" s="15">
        <v>509</v>
      </c>
      <c r="B541" s="16" t="s">
        <v>1987</v>
      </c>
      <c r="C541" s="16" t="s">
        <v>2227</v>
      </c>
      <c r="D541" s="16" t="s">
        <v>2337</v>
      </c>
      <c r="E541" s="16" t="s">
        <v>2549</v>
      </c>
      <c r="F541" s="16">
        <v>2.6</v>
      </c>
      <c r="G541" s="16" t="s">
        <v>2550</v>
      </c>
      <c r="H541" s="16" t="s">
        <v>1168</v>
      </c>
      <c r="I541" s="16">
        <v>2.6</v>
      </c>
      <c r="J541" s="16" t="s">
        <v>2551</v>
      </c>
      <c r="K541" s="25">
        <v>44197</v>
      </c>
      <c r="L541" s="25">
        <v>44531</v>
      </c>
      <c r="M541" s="16" t="s">
        <v>1177</v>
      </c>
      <c r="N541" s="26" t="s">
        <v>1987</v>
      </c>
      <c r="O541" s="24"/>
    </row>
    <row r="542" s="2" customFormat="1" ht="71" customHeight="1" spans="1:15">
      <c r="A542" s="15">
        <v>510</v>
      </c>
      <c r="B542" s="16" t="s">
        <v>2135</v>
      </c>
      <c r="C542" s="16" t="s">
        <v>2227</v>
      </c>
      <c r="D542" s="16" t="s">
        <v>2337</v>
      </c>
      <c r="E542" s="16" t="s">
        <v>2350</v>
      </c>
      <c r="F542" s="16">
        <v>3.57</v>
      </c>
      <c r="G542" s="16" t="s">
        <v>2552</v>
      </c>
      <c r="H542" s="16" t="s">
        <v>1199</v>
      </c>
      <c r="I542" s="16">
        <v>3.57</v>
      </c>
      <c r="J542" s="16" t="s">
        <v>2370</v>
      </c>
      <c r="K542" s="25">
        <v>44197</v>
      </c>
      <c r="L542" s="25">
        <v>44531</v>
      </c>
      <c r="M542" s="16" t="s">
        <v>1177</v>
      </c>
      <c r="N542" s="26" t="s">
        <v>2135</v>
      </c>
      <c r="O542" s="24"/>
    </row>
    <row r="543" s="2" customFormat="1" ht="66" customHeight="1" spans="1:15">
      <c r="A543" s="15">
        <v>511</v>
      </c>
      <c r="B543" s="16" t="s">
        <v>1177</v>
      </c>
      <c r="C543" s="16" t="s">
        <v>2227</v>
      </c>
      <c r="D543" s="16" t="s">
        <v>2337</v>
      </c>
      <c r="E543" s="16" t="s">
        <v>2553</v>
      </c>
      <c r="F543" s="16">
        <v>215.32</v>
      </c>
      <c r="G543" s="16" t="s">
        <v>2554</v>
      </c>
      <c r="H543" s="16" t="s">
        <v>1199</v>
      </c>
      <c r="I543" s="16">
        <v>215.32</v>
      </c>
      <c r="J543" s="16" t="s">
        <v>2555</v>
      </c>
      <c r="K543" s="25">
        <v>44197</v>
      </c>
      <c r="L543" s="25">
        <v>44531</v>
      </c>
      <c r="M543" s="16" t="s">
        <v>1177</v>
      </c>
      <c r="N543" s="26" t="s">
        <v>1177</v>
      </c>
      <c r="O543" s="24"/>
    </row>
    <row r="544" s="2" customFormat="1" ht="66" customHeight="1" spans="1:15">
      <c r="A544" s="15">
        <v>512</v>
      </c>
      <c r="B544" s="16" t="s">
        <v>1177</v>
      </c>
      <c r="C544" s="16" t="s">
        <v>2227</v>
      </c>
      <c r="D544" s="16" t="s">
        <v>2337</v>
      </c>
      <c r="E544" s="16" t="s">
        <v>2556</v>
      </c>
      <c r="F544" s="16">
        <v>8</v>
      </c>
      <c r="G544" s="16" t="s">
        <v>2009</v>
      </c>
      <c r="H544" s="16" t="s">
        <v>1168</v>
      </c>
      <c r="I544" s="16">
        <v>8</v>
      </c>
      <c r="J544" s="16" t="s">
        <v>2557</v>
      </c>
      <c r="K544" s="25">
        <v>44197</v>
      </c>
      <c r="L544" s="25">
        <v>44531</v>
      </c>
      <c r="M544" s="16" t="s">
        <v>1177</v>
      </c>
      <c r="N544" s="26" t="s">
        <v>1177</v>
      </c>
      <c r="O544" s="24"/>
    </row>
    <row r="545" s="2" customFormat="1" ht="66" customHeight="1" spans="1:15">
      <c r="A545" s="15">
        <v>513</v>
      </c>
      <c r="B545" s="16" t="s">
        <v>2558</v>
      </c>
      <c r="C545" s="16" t="s">
        <v>2227</v>
      </c>
      <c r="D545" s="16" t="s">
        <v>2337</v>
      </c>
      <c r="E545" s="16" t="s">
        <v>2559</v>
      </c>
      <c r="F545" s="16">
        <v>89</v>
      </c>
      <c r="G545" s="16" t="s">
        <v>2560</v>
      </c>
      <c r="H545" s="16" t="s">
        <v>1199</v>
      </c>
      <c r="I545" s="16">
        <v>89</v>
      </c>
      <c r="J545" s="16" t="s">
        <v>2406</v>
      </c>
      <c r="K545" s="25">
        <v>44197</v>
      </c>
      <c r="L545" s="25">
        <v>44531</v>
      </c>
      <c r="M545" s="16" t="s">
        <v>1177</v>
      </c>
      <c r="N545" s="16" t="s">
        <v>1177</v>
      </c>
      <c r="O545" s="24"/>
    </row>
    <row r="546" s="2" customFormat="1" ht="77" customHeight="1" spans="1:15">
      <c r="A546" s="15">
        <v>514</v>
      </c>
      <c r="B546" s="16" t="s">
        <v>2203</v>
      </c>
      <c r="C546" s="16" t="s">
        <v>2227</v>
      </c>
      <c r="D546" s="16" t="s">
        <v>2337</v>
      </c>
      <c r="E546" s="16" t="s">
        <v>2561</v>
      </c>
      <c r="F546" s="16">
        <v>28.55</v>
      </c>
      <c r="G546" s="16" t="s">
        <v>2562</v>
      </c>
      <c r="H546" s="16" t="s">
        <v>1199</v>
      </c>
      <c r="I546" s="16">
        <v>28.55</v>
      </c>
      <c r="J546" s="16" t="s">
        <v>2563</v>
      </c>
      <c r="K546" s="25">
        <v>44197</v>
      </c>
      <c r="L546" s="25">
        <v>44531</v>
      </c>
      <c r="M546" s="16" t="s">
        <v>1177</v>
      </c>
      <c r="N546" s="26" t="s">
        <v>2203</v>
      </c>
      <c r="O546" s="24"/>
    </row>
    <row r="547" s="2" customFormat="1" ht="74" customHeight="1" spans="1:15">
      <c r="A547" s="15">
        <v>515</v>
      </c>
      <c r="B547" s="16" t="s">
        <v>2203</v>
      </c>
      <c r="C547" s="16" t="s">
        <v>2227</v>
      </c>
      <c r="D547" s="16" t="s">
        <v>2337</v>
      </c>
      <c r="E547" s="16" t="s">
        <v>2390</v>
      </c>
      <c r="F547" s="16">
        <v>5</v>
      </c>
      <c r="G547" s="16" t="s">
        <v>2059</v>
      </c>
      <c r="H547" s="16" t="s">
        <v>1199</v>
      </c>
      <c r="I547" s="16">
        <v>5</v>
      </c>
      <c r="J547" s="16" t="s">
        <v>2391</v>
      </c>
      <c r="K547" s="25">
        <v>44197</v>
      </c>
      <c r="L547" s="25">
        <v>44531</v>
      </c>
      <c r="M547" s="16" t="s">
        <v>1177</v>
      </c>
      <c r="N547" s="26" t="s">
        <v>2203</v>
      </c>
      <c r="O547" s="24"/>
    </row>
    <row r="548" s="2" customFormat="1" ht="31" customHeight="1" spans="1:15">
      <c r="A548" s="15">
        <v>516</v>
      </c>
      <c r="B548" s="16" t="s">
        <v>2564</v>
      </c>
      <c r="C548" s="16" t="s">
        <v>2227</v>
      </c>
      <c r="D548" s="16" t="s">
        <v>2337</v>
      </c>
      <c r="E548" s="16" t="s">
        <v>2350</v>
      </c>
      <c r="F548" s="16">
        <v>3.48</v>
      </c>
      <c r="G548" s="16" t="s">
        <v>1460</v>
      </c>
      <c r="H548" s="16" t="s">
        <v>1199</v>
      </c>
      <c r="I548" s="16">
        <v>3.48</v>
      </c>
      <c r="J548" s="16" t="s">
        <v>2380</v>
      </c>
      <c r="K548" s="25">
        <v>44197</v>
      </c>
      <c r="L548" s="25">
        <v>44531</v>
      </c>
      <c r="M548" s="16" t="s">
        <v>1177</v>
      </c>
      <c r="N548" s="26" t="s">
        <v>2564</v>
      </c>
      <c r="O548" s="24"/>
    </row>
    <row r="549" s="2" customFormat="1" ht="25" customHeight="1" spans="1:15">
      <c r="A549" s="15">
        <v>517</v>
      </c>
      <c r="B549" s="16" t="s">
        <v>2565</v>
      </c>
      <c r="C549" s="16" t="s">
        <v>2227</v>
      </c>
      <c r="D549" s="16" t="s">
        <v>2337</v>
      </c>
      <c r="E549" s="16" t="s">
        <v>2566</v>
      </c>
      <c r="F549" s="16">
        <v>0.2</v>
      </c>
      <c r="G549" s="16" t="s">
        <v>2366</v>
      </c>
      <c r="H549" s="16" t="s">
        <v>1199</v>
      </c>
      <c r="I549" s="16">
        <v>0.2</v>
      </c>
      <c r="J549" s="16" t="s">
        <v>2567</v>
      </c>
      <c r="K549" s="25">
        <v>44197</v>
      </c>
      <c r="L549" s="25">
        <v>44531</v>
      </c>
      <c r="M549" s="16" t="s">
        <v>1177</v>
      </c>
      <c r="N549" s="26" t="s">
        <v>2565</v>
      </c>
      <c r="O549" s="24"/>
    </row>
    <row r="550" s="2" customFormat="1" ht="43" customHeight="1" spans="1:15">
      <c r="A550" s="15">
        <v>518</v>
      </c>
      <c r="B550" s="16" t="s">
        <v>2568</v>
      </c>
      <c r="C550" s="16" t="s">
        <v>2227</v>
      </c>
      <c r="D550" s="16" t="s">
        <v>2337</v>
      </c>
      <c r="E550" s="16" t="s">
        <v>2350</v>
      </c>
      <c r="F550" s="16">
        <v>8.98</v>
      </c>
      <c r="G550" s="16" t="s">
        <v>2569</v>
      </c>
      <c r="H550" s="16" t="s">
        <v>1199</v>
      </c>
      <c r="I550" s="16">
        <v>8.98</v>
      </c>
      <c r="J550" s="16" t="s">
        <v>2370</v>
      </c>
      <c r="K550" s="25">
        <v>44197</v>
      </c>
      <c r="L550" s="25">
        <v>44531</v>
      </c>
      <c r="M550" s="16" t="s">
        <v>1177</v>
      </c>
      <c r="N550" s="26" t="s">
        <v>2568</v>
      </c>
      <c r="O550" s="24"/>
    </row>
    <row r="551" s="2" customFormat="1" ht="29" customHeight="1" spans="1:15">
      <c r="A551" s="15">
        <v>519</v>
      </c>
      <c r="B551" s="16" t="s">
        <v>2568</v>
      </c>
      <c r="C551" s="16" t="s">
        <v>2227</v>
      </c>
      <c r="D551" s="16" t="s">
        <v>2337</v>
      </c>
      <c r="E551" s="16" t="s">
        <v>2436</v>
      </c>
      <c r="F551" s="16">
        <v>6</v>
      </c>
      <c r="G551" s="16" t="s">
        <v>2242</v>
      </c>
      <c r="H551" s="16" t="s">
        <v>1168</v>
      </c>
      <c r="I551" s="16">
        <v>6</v>
      </c>
      <c r="J551" s="16" t="s">
        <v>2438</v>
      </c>
      <c r="K551" s="25">
        <v>44197</v>
      </c>
      <c r="L551" s="25">
        <v>44531</v>
      </c>
      <c r="M551" s="16" t="s">
        <v>1177</v>
      </c>
      <c r="N551" s="26" t="s">
        <v>2568</v>
      </c>
      <c r="O551" s="24"/>
    </row>
    <row r="552" s="2" customFormat="1" ht="21" customHeight="1" spans="1:15">
      <c r="A552" s="15"/>
      <c r="B552" s="16"/>
      <c r="C552" s="18"/>
      <c r="D552" s="17" t="s">
        <v>2570</v>
      </c>
      <c r="E552" s="16"/>
      <c r="F552" s="15">
        <f>SUBTOTAL(9,F553:F557)</f>
        <v>187.5</v>
      </c>
      <c r="G552" s="16"/>
      <c r="H552" s="15"/>
      <c r="I552" s="15"/>
      <c r="J552" s="16"/>
      <c r="K552" s="25"/>
      <c r="L552" s="25"/>
      <c r="M552" s="15"/>
      <c r="N552" s="16"/>
      <c r="O552" s="24"/>
    </row>
    <row r="553" s="2" customFormat="1" ht="21" customHeight="1" spans="1:15">
      <c r="A553" s="15">
        <v>520</v>
      </c>
      <c r="B553" s="16" t="s">
        <v>2188</v>
      </c>
      <c r="C553" s="18" t="s">
        <v>2227</v>
      </c>
      <c r="D553" s="16" t="s">
        <v>2571</v>
      </c>
      <c r="E553" s="16" t="s">
        <v>2572</v>
      </c>
      <c r="F553" s="15">
        <v>40</v>
      </c>
      <c r="G553" s="16" t="s">
        <v>1976</v>
      </c>
      <c r="H553" s="15" t="s">
        <v>1186</v>
      </c>
      <c r="I553" s="15">
        <v>40</v>
      </c>
      <c r="J553" s="16" t="s">
        <v>2573</v>
      </c>
      <c r="K553" s="25">
        <v>44197</v>
      </c>
      <c r="L553" s="25">
        <v>44531</v>
      </c>
      <c r="M553" s="15" t="s">
        <v>1170</v>
      </c>
      <c r="N553" s="16" t="s">
        <v>2574</v>
      </c>
      <c r="O553" s="24"/>
    </row>
    <row r="554" s="2" customFormat="1" ht="21" customHeight="1" spans="1:15">
      <c r="A554" s="15">
        <v>521</v>
      </c>
      <c r="B554" s="18" t="s">
        <v>1179</v>
      </c>
      <c r="C554" s="18" t="s">
        <v>2227</v>
      </c>
      <c r="D554" s="16" t="s">
        <v>2571</v>
      </c>
      <c r="E554" s="19" t="s">
        <v>2575</v>
      </c>
      <c r="F554" s="18">
        <v>7</v>
      </c>
      <c r="G554" s="16" t="s">
        <v>2084</v>
      </c>
      <c r="H554" s="15" t="s">
        <v>1186</v>
      </c>
      <c r="I554" s="18">
        <v>7</v>
      </c>
      <c r="J554" s="16" t="s">
        <v>2576</v>
      </c>
      <c r="K554" s="25">
        <v>44197</v>
      </c>
      <c r="L554" s="25">
        <v>44531</v>
      </c>
      <c r="M554" s="15" t="s">
        <v>1170</v>
      </c>
      <c r="N554" s="18" t="s">
        <v>1188</v>
      </c>
      <c r="O554" s="24"/>
    </row>
    <row r="555" s="2" customFormat="1" ht="21" customHeight="1" spans="1:15">
      <c r="A555" s="15">
        <v>522</v>
      </c>
      <c r="B555" s="16" t="s">
        <v>1934</v>
      </c>
      <c r="C555" s="16" t="s">
        <v>2227</v>
      </c>
      <c r="D555" s="16" t="s">
        <v>2571</v>
      </c>
      <c r="E555" s="16" t="s">
        <v>2577</v>
      </c>
      <c r="F555" s="16">
        <v>28</v>
      </c>
      <c r="G555" s="16" t="s">
        <v>2578</v>
      </c>
      <c r="H555" s="15" t="s">
        <v>1199</v>
      </c>
      <c r="I555" s="16">
        <v>28</v>
      </c>
      <c r="J555" s="16" t="s">
        <v>2579</v>
      </c>
      <c r="K555" s="25">
        <v>44197</v>
      </c>
      <c r="L555" s="25">
        <v>44531</v>
      </c>
      <c r="M555" s="15" t="s">
        <v>1170</v>
      </c>
      <c r="N555" s="16" t="s">
        <v>1939</v>
      </c>
      <c r="O555" s="24"/>
    </row>
    <row r="556" s="2" customFormat="1" ht="21" customHeight="1" spans="1:15">
      <c r="A556" s="15">
        <v>523</v>
      </c>
      <c r="B556" s="16" t="s">
        <v>1934</v>
      </c>
      <c r="C556" s="16" t="s">
        <v>2227</v>
      </c>
      <c r="D556" s="16" t="s">
        <v>2571</v>
      </c>
      <c r="E556" s="16" t="s">
        <v>2580</v>
      </c>
      <c r="F556" s="16">
        <v>12.5</v>
      </c>
      <c r="G556" s="16" t="s">
        <v>2581</v>
      </c>
      <c r="H556" s="15" t="s">
        <v>1199</v>
      </c>
      <c r="I556" s="16">
        <v>12.5</v>
      </c>
      <c r="J556" s="16" t="s">
        <v>2582</v>
      </c>
      <c r="K556" s="25">
        <v>44197</v>
      </c>
      <c r="L556" s="25">
        <v>44531</v>
      </c>
      <c r="M556" s="15" t="s">
        <v>1170</v>
      </c>
      <c r="N556" s="16" t="s">
        <v>1939</v>
      </c>
      <c r="O556" s="24"/>
    </row>
    <row r="557" s="2" customFormat="1" ht="21" customHeight="1" spans="1:15">
      <c r="A557" s="15">
        <v>524</v>
      </c>
      <c r="B557" s="39" t="s">
        <v>2199</v>
      </c>
      <c r="C557" s="16" t="s">
        <v>2227</v>
      </c>
      <c r="D557" s="16" t="s">
        <v>2571</v>
      </c>
      <c r="E557" s="16" t="s">
        <v>2583</v>
      </c>
      <c r="F557" s="16">
        <v>100</v>
      </c>
      <c r="G557" s="16" t="s">
        <v>1927</v>
      </c>
      <c r="H557" s="15" t="s">
        <v>1199</v>
      </c>
      <c r="I557" s="16">
        <v>100</v>
      </c>
      <c r="J557" s="16" t="s">
        <v>2582</v>
      </c>
      <c r="K557" s="25">
        <v>44197</v>
      </c>
      <c r="L557" s="25">
        <v>44531</v>
      </c>
      <c r="M557" s="15" t="s">
        <v>1170</v>
      </c>
      <c r="N557" s="16" t="s">
        <v>2584</v>
      </c>
      <c r="O557" s="24"/>
    </row>
    <row r="558" s="2" customFormat="1" ht="21" customHeight="1" spans="1:15">
      <c r="A558" s="15"/>
      <c r="B558" s="16"/>
      <c r="C558" s="16"/>
      <c r="D558" s="17" t="s">
        <v>2585</v>
      </c>
      <c r="E558" s="16"/>
      <c r="F558" s="38">
        <f>SUBTOTAL(9,F559:F794)</f>
        <v>5410.33731400001</v>
      </c>
      <c r="G558" s="16"/>
      <c r="H558" s="16"/>
      <c r="I558" s="38"/>
      <c r="J558" s="16"/>
      <c r="K558" s="25"/>
      <c r="L558" s="25"/>
      <c r="M558" s="16"/>
      <c r="N558" s="26"/>
      <c r="O558" s="24"/>
    </row>
    <row r="559" s="2" customFormat="1" ht="21" customHeight="1" spans="1:15">
      <c r="A559" s="15">
        <v>525</v>
      </c>
      <c r="B559" s="16" t="s">
        <v>1979</v>
      </c>
      <c r="C559" s="16" t="s">
        <v>2227</v>
      </c>
      <c r="D559" s="16" t="s">
        <v>2586</v>
      </c>
      <c r="E559" s="16" t="s">
        <v>2587</v>
      </c>
      <c r="F559" s="38">
        <v>35.55</v>
      </c>
      <c r="G559" s="16" t="s">
        <v>2588</v>
      </c>
      <c r="H559" s="16" t="s">
        <v>1168</v>
      </c>
      <c r="I559" s="38">
        <v>35.55</v>
      </c>
      <c r="J559" s="16" t="s">
        <v>2589</v>
      </c>
      <c r="K559" s="25">
        <v>44197</v>
      </c>
      <c r="L559" s="25">
        <v>44531</v>
      </c>
      <c r="M559" s="16" t="s">
        <v>1170</v>
      </c>
      <c r="N559" s="26" t="s">
        <v>1979</v>
      </c>
      <c r="O559" s="24"/>
    </row>
    <row r="560" s="2" customFormat="1" ht="21" customHeight="1" spans="1:15">
      <c r="A560" s="15">
        <v>526</v>
      </c>
      <c r="B560" s="16" t="s">
        <v>2590</v>
      </c>
      <c r="C560" s="16" t="s">
        <v>2227</v>
      </c>
      <c r="D560" s="16" t="s">
        <v>2586</v>
      </c>
      <c r="E560" s="16" t="s">
        <v>2591</v>
      </c>
      <c r="F560" s="16">
        <v>260</v>
      </c>
      <c r="G560" s="16" t="s">
        <v>2159</v>
      </c>
      <c r="H560" s="16" t="s">
        <v>1199</v>
      </c>
      <c r="I560" s="16">
        <v>260</v>
      </c>
      <c r="J560" s="16" t="s">
        <v>2592</v>
      </c>
      <c r="K560" s="25">
        <v>44197</v>
      </c>
      <c r="L560" s="25">
        <v>44531</v>
      </c>
      <c r="M560" s="16" t="s">
        <v>2286</v>
      </c>
      <c r="N560" s="16" t="s">
        <v>2286</v>
      </c>
      <c r="O560" s="24"/>
    </row>
    <row r="561" s="2" customFormat="1" ht="21" customHeight="1" spans="1:15">
      <c r="A561" s="15">
        <v>527</v>
      </c>
      <c r="B561" s="16" t="s">
        <v>2381</v>
      </c>
      <c r="C561" s="16" t="s">
        <v>2227</v>
      </c>
      <c r="D561" s="16" t="s">
        <v>2586</v>
      </c>
      <c r="E561" s="16" t="s">
        <v>2593</v>
      </c>
      <c r="F561" s="16">
        <v>200</v>
      </c>
      <c r="G561" s="16" t="s">
        <v>1963</v>
      </c>
      <c r="H561" s="16" t="s">
        <v>1199</v>
      </c>
      <c r="I561" s="16">
        <v>200</v>
      </c>
      <c r="J561" s="16" t="s">
        <v>2594</v>
      </c>
      <c r="K561" s="25">
        <v>44197</v>
      </c>
      <c r="L561" s="25">
        <v>44531</v>
      </c>
      <c r="M561" s="16" t="s">
        <v>2286</v>
      </c>
      <c r="N561" s="16" t="s">
        <v>2595</v>
      </c>
      <c r="O561" s="24"/>
    </row>
    <row r="562" s="2" customFormat="1" ht="21" customHeight="1" spans="1:15">
      <c r="A562" s="15">
        <v>528</v>
      </c>
      <c r="B562" s="16" t="s">
        <v>2385</v>
      </c>
      <c r="C562" s="16" t="s">
        <v>2227</v>
      </c>
      <c r="D562" s="16" t="s">
        <v>2586</v>
      </c>
      <c r="E562" s="16" t="s">
        <v>2596</v>
      </c>
      <c r="F562" s="33">
        <v>13.0774</v>
      </c>
      <c r="G562" s="16" t="s">
        <v>2597</v>
      </c>
      <c r="H562" s="16" t="s">
        <v>1168</v>
      </c>
      <c r="I562" s="33">
        <v>13.0774</v>
      </c>
      <c r="J562" s="16" t="s">
        <v>2598</v>
      </c>
      <c r="K562" s="25">
        <v>44197</v>
      </c>
      <c r="L562" s="25">
        <v>44531</v>
      </c>
      <c r="M562" s="16" t="s">
        <v>1170</v>
      </c>
      <c r="N562" s="26" t="s">
        <v>2385</v>
      </c>
      <c r="O562" s="24"/>
    </row>
    <row r="563" s="2" customFormat="1" ht="21" customHeight="1" spans="1:15">
      <c r="A563" s="15">
        <v>529</v>
      </c>
      <c r="B563" s="16" t="s">
        <v>2385</v>
      </c>
      <c r="C563" s="16" t="s">
        <v>2227</v>
      </c>
      <c r="D563" s="16" t="s">
        <v>2586</v>
      </c>
      <c r="E563" s="16" t="s">
        <v>2599</v>
      </c>
      <c r="F563" s="33">
        <v>48.5062</v>
      </c>
      <c r="G563" s="16" t="s">
        <v>2600</v>
      </c>
      <c r="H563" s="16" t="s">
        <v>1168</v>
      </c>
      <c r="I563" s="33">
        <v>48.5062</v>
      </c>
      <c r="J563" s="16" t="s">
        <v>2598</v>
      </c>
      <c r="K563" s="25">
        <v>44197</v>
      </c>
      <c r="L563" s="25">
        <v>44531</v>
      </c>
      <c r="M563" s="16" t="s">
        <v>1170</v>
      </c>
      <c r="N563" s="26" t="s">
        <v>2385</v>
      </c>
      <c r="O563" s="24"/>
    </row>
    <row r="564" s="2" customFormat="1" ht="21" customHeight="1" spans="1:15">
      <c r="A564" s="15">
        <v>530</v>
      </c>
      <c r="B564" s="40" t="s">
        <v>2154</v>
      </c>
      <c r="C564" s="16" t="s">
        <v>2227</v>
      </c>
      <c r="D564" s="16" t="s">
        <v>2586</v>
      </c>
      <c r="E564" s="16" t="s">
        <v>2601</v>
      </c>
      <c r="F564" s="15">
        <v>60</v>
      </c>
      <c r="G564" s="16" t="s">
        <v>2165</v>
      </c>
      <c r="H564" s="15" t="s">
        <v>1199</v>
      </c>
      <c r="I564" s="15">
        <v>60</v>
      </c>
      <c r="J564" s="16" t="s">
        <v>2602</v>
      </c>
      <c r="K564" s="25">
        <v>44197</v>
      </c>
      <c r="L564" s="25">
        <v>44531</v>
      </c>
      <c r="M564" s="15" t="s">
        <v>1170</v>
      </c>
      <c r="N564" s="16" t="s">
        <v>2603</v>
      </c>
      <c r="O564" s="24"/>
    </row>
    <row r="565" s="2" customFormat="1" ht="21" customHeight="1" spans="1:15">
      <c r="A565" s="15">
        <v>531</v>
      </c>
      <c r="B565" s="40" t="s">
        <v>2154</v>
      </c>
      <c r="C565" s="16" t="s">
        <v>2227</v>
      </c>
      <c r="D565" s="16" t="s">
        <v>2586</v>
      </c>
      <c r="E565" s="16" t="s">
        <v>2604</v>
      </c>
      <c r="F565" s="15">
        <v>20</v>
      </c>
      <c r="G565" s="16" t="s">
        <v>1175</v>
      </c>
      <c r="H565" s="15" t="s">
        <v>1199</v>
      </c>
      <c r="I565" s="15">
        <v>20</v>
      </c>
      <c r="J565" s="16" t="s">
        <v>2605</v>
      </c>
      <c r="K565" s="25">
        <v>44197</v>
      </c>
      <c r="L565" s="25">
        <v>44531</v>
      </c>
      <c r="M565" s="15" t="s">
        <v>1170</v>
      </c>
      <c r="N565" s="16" t="s">
        <v>2603</v>
      </c>
      <c r="O565" s="24"/>
    </row>
    <row r="566" s="2" customFormat="1" ht="21" customHeight="1" spans="1:15">
      <c r="A566" s="15">
        <v>532</v>
      </c>
      <c r="B566" s="40" t="s">
        <v>2154</v>
      </c>
      <c r="C566" s="16" t="s">
        <v>2227</v>
      </c>
      <c r="D566" s="16" t="s">
        <v>2586</v>
      </c>
      <c r="E566" s="16" t="s">
        <v>2606</v>
      </c>
      <c r="F566" s="15">
        <v>20</v>
      </c>
      <c r="G566" s="16" t="s">
        <v>1175</v>
      </c>
      <c r="H566" s="15" t="s">
        <v>1199</v>
      </c>
      <c r="I566" s="15">
        <v>20</v>
      </c>
      <c r="J566" s="16" t="s">
        <v>2607</v>
      </c>
      <c r="K566" s="25">
        <v>44197</v>
      </c>
      <c r="L566" s="25">
        <v>44531</v>
      </c>
      <c r="M566" s="15" t="s">
        <v>1170</v>
      </c>
      <c r="N566" s="16" t="s">
        <v>2603</v>
      </c>
      <c r="O566" s="24"/>
    </row>
    <row r="567" s="2" customFormat="1" ht="21" customHeight="1" spans="1:15">
      <c r="A567" s="15">
        <v>533</v>
      </c>
      <c r="B567" s="16" t="s">
        <v>2236</v>
      </c>
      <c r="C567" s="16" t="s">
        <v>2227</v>
      </c>
      <c r="D567" s="16" t="s">
        <v>2586</v>
      </c>
      <c r="E567" s="16" t="s">
        <v>2608</v>
      </c>
      <c r="F567" s="16">
        <v>140</v>
      </c>
      <c r="G567" s="16" t="s">
        <v>2609</v>
      </c>
      <c r="H567" s="16" t="s">
        <v>1199</v>
      </c>
      <c r="I567" s="16">
        <v>140</v>
      </c>
      <c r="J567" s="16" t="s">
        <v>2610</v>
      </c>
      <c r="K567" s="25">
        <v>44197</v>
      </c>
      <c r="L567" s="25">
        <v>44531</v>
      </c>
      <c r="M567" s="16" t="s">
        <v>2286</v>
      </c>
      <c r="N567" s="16" t="s">
        <v>2611</v>
      </c>
      <c r="O567" s="24"/>
    </row>
    <row r="568" s="2" customFormat="1" ht="21" customHeight="1" spans="1:15">
      <c r="A568" s="15">
        <v>534</v>
      </c>
      <c r="B568" s="16" t="s">
        <v>2612</v>
      </c>
      <c r="C568" s="16" t="s">
        <v>2227</v>
      </c>
      <c r="D568" s="16" t="s">
        <v>2586</v>
      </c>
      <c r="E568" s="16" t="s">
        <v>2613</v>
      </c>
      <c r="F568" s="16">
        <v>90</v>
      </c>
      <c r="G568" s="16" t="s">
        <v>2614</v>
      </c>
      <c r="H568" s="16" t="s">
        <v>1199</v>
      </c>
      <c r="I568" s="16">
        <v>90</v>
      </c>
      <c r="J568" s="16" t="s">
        <v>2610</v>
      </c>
      <c r="K568" s="25">
        <v>44197</v>
      </c>
      <c r="L568" s="25">
        <v>44531</v>
      </c>
      <c r="M568" s="16" t="s">
        <v>2286</v>
      </c>
      <c r="N568" s="16" t="s">
        <v>2615</v>
      </c>
      <c r="O568" s="24"/>
    </row>
    <row r="569" s="2" customFormat="1" ht="21" customHeight="1" spans="1:15">
      <c r="A569" s="15">
        <v>535</v>
      </c>
      <c r="B569" s="16" t="s">
        <v>1356</v>
      </c>
      <c r="C569" s="16" t="s">
        <v>2227</v>
      </c>
      <c r="D569" s="16" t="s">
        <v>2586</v>
      </c>
      <c r="E569" s="16" t="s">
        <v>2616</v>
      </c>
      <c r="F569" s="16">
        <v>180</v>
      </c>
      <c r="G569" s="16" t="s">
        <v>2617</v>
      </c>
      <c r="H569" s="16" t="s">
        <v>1199</v>
      </c>
      <c r="I569" s="16">
        <v>180</v>
      </c>
      <c r="J569" s="16" t="s">
        <v>2618</v>
      </c>
      <c r="K569" s="25">
        <v>44197</v>
      </c>
      <c r="L569" s="25">
        <v>44531</v>
      </c>
      <c r="M569" s="16" t="s">
        <v>2286</v>
      </c>
      <c r="N569" s="16" t="s">
        <v>2619</v>
      </c>
      <c r="O569" s="24"/>
    </row>
    <row r="570" s="2" customFormat="1" ht="21" customHeight="1" spans="1:15">
      <c r="A570" s="15">
        <v>536</v>
      </c>
      <c r="B570" s="16" t="s">
        <v>2620</v>
      </c>
      <c r="C570" s="16" t="s">
        <v>2227</v>
      </c>
      <c r="D570" s="16" t="s">
        <v>2586</v>
      </c>
      <c r="E570" s="16" t="s">
        <v>2621</v>
      </c>
      <c r="F570" s="16">
        <v>20</v>
      </c>
      <c r="G570" s="16" t="s">
        <v>1949</v>
      </c>
      <c r="H570" s="16" t="s">
        <v>1199</v>
      </c>
      <c r="I570" s="16">
        <v>20</v>
      </c>
      <c r="J570" s="16" t="s">
        <v>2273</v>
      </c>
      <c r="K570" s="25">
        <v>44197</v>
      </c>
      <c r="L570" s="25">
        <v>44531</v>
      </c>
      <c r="M570" s="16" t="s">
        <v>1183</v>
      </c>
      <c r="N570" s="26" t="s">
        <v>1183</v>
      </c>
      <c r="O570" s="24"/>
    </row>
    <row r="571" s="2" customFormat="1" ht="21" customHeight="1" spans="1:15">
      <c r="A571" s="15">
        <v>537</v>
      </c>
      <c r="B571" s="15" t="s">
        <v>1745</v>
      </c>
      <c r="C571" s="15" t="s">
        <v>2227</v>
      </c>
      <c r="D571" s="15" t="s">
        <v>2586</v>
      </c>
      <c r="E571" s="15" t="s">
        <v>2622</v>
      </c>
      <c r="F571" s="15">
        <v>10</v>
      </c>
      <c r="G571" s="16" t="s">
        <v>1175</v>
      </c>
      <c r="H571" s="16" t="s">
        <v>1199</v>
      </c>
      <c r="I571" s="15">
        <v>10</v>
      </c>
      <c r="J571" s="16" t="s">
        <v>2277</v>
      </c>
      <c r="K571" s="25">
        <v>44197</v>
      </c>
      <c r="L571" s="25">
        <v>44531</v>
      </c>
      <c r="M571" s="15" t="s">
        <v>2223</v>
      </c>
      <c r="N571" s="26" t="s">
        <v>2223</v>
      </c>
      <c r="O571" s="24"/>
    </row>
    <row r="572" s="2" customFormat="1" ht="21" customHeight="1" spans="1:15">
      <c r="A572" s="15">
        <v>538</v>
      </c>
      <c r="B572" s="16" t="s">
        <v>1932</v>
      </c>
      <c r="C572" s="16" t="s">
        <v>2227</v>
      </c>
      <c r="D572" s="16" t="s">
        <v>2586</v>
      </c>
      <c r="E572" s="16" t="s">
        <v>2623</v>
      </c>
      <c r="F572" s="16">
        <v>125</v>
      </c>
      <c r="G572" s="16" t="s">
        <v>2624</v>
      </c>
      <c r="H572" s="16" t="s">
        <v>1199</v>
      </c>
      <c r="I572" s="16">
        <v>125</v>
      </c>
      <c r="J572" s="16" t="s">
        <v>2610</v>
      </c>
      <c r="K572" s="25">
        <v>44197</v>
      </c>
      <c r="L572" s="25">
        <v>44531</v>
      </c>
      <c r="M572" s="16" t="s">
        <v>2286</v>
      </c>
      <c r="N572" s="16" t="s">
        <v>1959</v>
      </c>
      <c r="O572" s="24"/>
    </row>
    <row r="573" s="2" customFormat="1" ht="21" customHeight="1" spans="1:15">
      <c r="A573" s="15">
        <v>539</v>
      </c>
      <c r="B573" s="16" t="s">
        <v>1774</v>
      </c>
      <c r="C573" s="16" t="s">
        <v>2227</v>
      </c>
      <c r="D573" s="16" t="s">
        <v>2586</v>
      </c>
      <c r="E573" s="16" t="s">
        <v>2625</v>
      </c>
      <c r="F573" s="16">
        <v>20</v>
      </c>
      <c r="G573" s="16" t="s">
        <v>1175</v>
      </c>
      <c r="H573" s="16" t="s">
        <v>1199</v>
      </c>
      <c r="I573" s="16">
        <v>20</v>
      </c>
      <c r="J573" s="16" t="s">
        <v>2273</v>
      </c>
      <c r="K573" s="25">
        <v>44197</v>
      </c>
      <c r="L573" s="25">
        <v>44531</v>
      </c>
      <c r="M573" s="16" t="s">
        <v>1183</v>
      </c>
      <c r="N573" s="26" t="s">
        <v>1183</v>
      </c>
      <c r="O573" s="24"/>
    </row>
    <row r="574" s="2" customFormat="1" ht="21" customHeight="1" spans="1:15">
      <c r="A574" s="15">
        <v>540</v>
      </c>
      <c r="B574" s="16" t="s">
        <v>2626</v>
      </c>
      <c r="C574" s="16" t="s">
        <v>2227</v>
      </c>
      <c r="D574" s="16" t="s">
        <v>2586</v>
      </c>
      <c r="E574" s="16" t="s">
        <v>2627</v>
      </c>
      <c r="F574" s="33">
        <v>48.3721</v>
      </c>
      <c r="G574" s="16" t="s">
        <v>2628</v>
      </c>
      <c r="H574" s="16" t="s">
        <v>1168</v>
      </c>
      <c r="I574" s="33">
        <v>48.3721</v>
      </c>
      <c r="J574" s="16" t="s">
        <v>2629</v>
      </c>
      <c r="K574" s="25">
        <v>44197</v>
      </c>
      <c r="L574" s="25">
        <v>44531</v>
      </c>
      <c r="M574" s="16" t="s">
        <v>1170</v>
      </c>
      <c r="N574" s="26" t="s">
        <v>2626</v>
      </c>
      <c r="O574" s="24"/>
    </row>
    <row r="575" s="2" customFormat="1" ht="21" customHeight="1" spans="1:15">
      <c r="A575" s="15">
        <v>541</v>
      </c>
      <c r="B575" s="16" t="s">
        <v>2626</v>
      </c>
      <c r="C575" s="16" t="s">
        <v>2227</v>
      </c>
      <c r="D575" s="16" t="s">
        <v>2586</v>
      </c>
      <c r="E575" s="16" t="s">
        <v>2630</v>
      </c>
      <c r="F575" s="16">
        <v>70</v>
      </c>
      <c r="G575" s="16" t="s">
        <v>1931</v>
      </c>
      <c r="H575" s="16" t="s">
        <v>1199</v>
      </c>
      <c r="I575" s="16">
        <v>70</v>
      </c>
      <c r="J575" s="16" t="s">
        <v>2631</v>
      </c>
      <c r="K575" s="25">
        <v>44197</v>
      </c>
      <c r="L575" s="25">
        <v>44531</v>
      </c>
      <c r="M575" s="16" t="s">
        <v>2286</v>
      </c>
      <c r="N575" s="16" t="s">
        <v>2632</v>
      </c>
      <c r="O575" s="24"/>
    </row>
    <row r="576" s="2" customFormat="1" ht="21" customHeight="1" spans="1:15">
      <c r="A576" s="15">
        <v>542</v>
      </c>
      <c r="B576" s="16" t="s">
        <v>2167</v>
      </c>
      <c r="C576" s="16" t="s">
        <v>2227</v>
      </c>
      <c r="D576" s="16" t="s">
        <v>2586</v>
      </c>
      <c r="E576" s="16" t="s">
        <v>2587</v>
      </c>
      <c r="F576" s="33">
        <v>22.6186</v>
      </c>
      <c r="G576" s="16" t="s">
        <v>2633</v>
      </c>
      <c r="H576" s="16" t="s">
        <v>1168</v>
      </c>
      <c r="I576" s="33">
        <v>22.6186</v>
      </c>
      <c r="J576" s="16" t="s">
        <v>2634</v>
      </c>
      <c r="K576" s="25">
        <v>44197</v>
      </c>
      <c r="L576" s="25">
        <v>44531</v>
      </c>
      <c r="M576" s="16" t="s">
        <v>1170</v>
      </c>
      <c r="N576" s="26" t="s">
        <v>2167</v>
      </c>
      <c r="O576" s="24"/>
    </row>
    <row r="577" s="2" customFormat="1" ht="21" customHeight="1" spans="1:15">
      <c r="A577" s="15">
        <v>543</v>
      </c>
      <c r="B577" s="16" t="s">
        <v>2635</v>
      </c>
      <c r="C577" s="16" t="s">
        <v>2227</v>
      </c>
      <c r="D577" s="16" t="s">
        <v>2586</v>
      </c>
      <c r="E577" s="16" t="s">
        <v>2636</v>
      </c>
      <c r="F577" s="16">
        <v>70</v>
      </c>
      <c r="G577" s="16" t="s">
        <v>1931</v>
      </c>
      <c r="H577" s="16" t="s">
        <v>1199</v>
      </c>
      <c r="I577" s="16">
        <v>70</v>
      </c>
      <c r="J577" s="16" t="s">
        <v>2610</v>
      </c>
      <c r="K577" s="25">
        <v>44197</v>
      </c>
      <c r="L577" s="25">
        <v>44531</v>
      </c>
      <c r="M577" s="16" t="s">
        <v>2286</v>
      </c>
      <c r="N577" s="16" t="s">
        <v>2637</v>
      </c>
      <c r="O577" s="24"/>
    </row>
    <row r="578" s="2" customFormat="1" ht="21" customHeight="1" spans="1:15">
      <c r="A578" s="15">
        <v>544</v>
      </c>
      <c r="B578" s="16" t="s">
        <v>2270</v>
      </c>
      <c r="C578" s="16" t="s">
        <v>2227</v>
      </c>
      <c r="D578" s="16" t="s">
        <v>2586</v>
      </c>
      <c r="E578" s="16" t="s">
        <v>2638</v>
      </c>
      <c r="F578" s="16">
        <v>14</v>
      </c>
      <c r="G578" s="16" t="s">
        <v>1976</v>
      </c>
      <c r="H578" s="16" t="s">
        <v>1199</v>
      </c>
      <c r="I578" s="16">
        <v>14</v>
      </c>
      <c r="J578" s="16" t="s">
        <v>2273</v>
      </c>
      <c r="K578" s="25">
        <v>44197</v>
      </c>
      <c r="L578" s="25">
        <v>44531</v>
      </c>
      <c r="M578" s="16" t="s">
        <v>1183</v>
      </c>
      <c r="N578" s="26" t="s">
        <v>1183</v>
      </c>
      <c r="O578" s="24"/>
    </row>
    <row r="579" s="2" customFormat="1" ht="21" customHeight="1" spans="1:15">
      <c r="A579" s="15">
        <v>545</v>
      </c>
      <c r="B579" s="16" t="s">
        <v>1987</v>
      </c>
      <c r="C579" s="16" t="s">
        <v>2227</v>
      </c>
      <c r="D579" s="16" t="s">
        <v>2586</v>
      </c>
      <c r="E579" s="16" t="s">
        <v>2639</v>
      </c>
      <c r="F579" s="16">
        <v>180</v>
      </c>
      <c r="G579" s="16" t="s">
        <v>2617</v>
      </c>
      <c r="H579" s="16" t="s">
        <v>1199</v>
      </c>
      <c r="I579" s="16">
        <v>180</v>
      </c>
      <c r="J579" s="16" t="s">
        <v>2610</v>
      </c>
      <c r="K579" s="25">
        <v>44197</v>
      </c>
      <c r="L579" s="25">
        <v>44531</v>
      </c>
      <c r="M579" s="16" t="s">
        <v>2286</v>
      </c>
      <c r="N579" s="16" t="s">
        <v>2524</v>
      </c>
      <c r="O579" s="24"/>
    </row>
    <row r="580" s="2" customFormat="1" ht="21" customHeight="1" spans="1:15">
      <c r="A580" s="15">
        <v>546</v>
      </c>
      <c r="B580" s="16" t="s">
        <v>2640</v>
      </c>
      <c r="C580" s="16" t="s">
        <v>2227</v>
      </c>
      <c r="D580" s="16" t="s">
        <v>2586</v>
      </c>
      <c r="E580" s="16" t="s">
        <v>2641</v>
      </c>
      <c r="F580" s="16">
        <v>107</v>
      </c>
      <c r="G580" s="16" t="s">
        <v>2642</v>
      </c>
      <c r="H580" s="16" t="s">
        <v>1199</v>
      </c>
      <c r="I580" s="16">
        <v>107</v>
      </c>
      <c r="J580" s="16" t="s">
        <v>2643</v>
      </c>
      <c r="K580" s="25">
        <v>44197</v>
      </c>
      <c r="L580" s="25">
        <v>44531</v>
      </c>
      <c r="M580" s="16" t="s">
        <v>2286</v>
      </c>
      <c r="N580" s="16" t="s">
        <v>2644</v>
      </c>
      <c r="O580" s="24"/>
    </row>
    <row r="581" s="2" customFormat="1" ht="21" customHeight="1" spans="1:15">
      <c r="A581" s="15">
        <v>547</v>
      </c>
      <c r="B581" s="41" t="s">
        <v>2645</v>
      </c>
      <c r="C581" s="16" t="s">
        <v>2227</v>
      </c>
      <c r="D581" s="42" t="s">
        <v>2586</v>
      </c>
      <c r="E581" s="43" t="s">
        <v>2646</v>
      </c>
      <c r="F581" s="33">
        <v>19.1267</v>
      </c>
      <c r="G581" s="16" t="s">
        <v>2647</v>
      </c>
      <c r="H581" s="16" t="s">
        <v>1168</v>
      </c>
      <c r="I581" s="33">
        <v>19.1267</v>
      </c>
      <c r="J581" s="16" t="s">
        <v>2648</v>
      </c>
      <c r="K581" s="25">
        <v>44197</v>
      </c>
      <c r="L581" s="25">
        <v>44531</v>
      </c>
      <c r="M581" s="16" t="s">
        <v>1170</v>
      </c>
      <c r="N581" s="45" t="s">
        <v>2645</v>
      </c>
      <c r="O581" s="24"/>
    </row>
    <row r="582" s="2" customFormat="1" ht="21" customHeight="1" spans="1:15">
      <c r="A582" s="15">
        <v>548</v>
      </c>
      <c r="B582" s="41" t="s">
        <v>2645</v>
      </c>
      <c r="C582" s="16" t="s">
        <v>2227</v>
      </c>
      <c r="D582" s="42" t="s">
        <v>2586</v>
      </c>
      <c r="E582" s="43" t="s">
        <v>2649</v>
      </c>
      <c r="F582" s="33"/>
      <c r="G582" s="16"/>
      <c r="H582" s="16" t="s">
        <v>1168</v>
      </c>
      <c r="I582" s="33"/>
      <c r="J582" s="16" t="s">
        <v>2648</v>
      </c>
      <c r="K582" s="25">
        <v>44197</v>
      </c>
      <c r="L582" s="25">
        <v>44531</v>
      </c>
      <c r="M582" s="16" t="s">
        <v>1170</v>
      </c>
      <c r="N582" s="45" t="s">
        <v>2645</v>
      </c>
      <c r="O582" s="24"/>
    </row>
    <row r="583" s="2" customFormat="1" ht="21" customHeight="1" spans="1:15">
      <c r="A583" s="15">
        <v>549</v>
      </c>
      <c r="B583" s="16" t="s">
        <v>2650</v>
      </c>
      <c r="C583" s="16" t="s">
        <v>2227</v>
      </c>
      <c r="D583" s="16" t="s">
        <v>2586</v>
      </c>
      <c r="E583" s="16" t="s">
        <v>2651</v>
      </c>
      <c r="F583" s="16">
        <v>295.2882</v>
      </c>
      <c r="G583" s="16" t="s">
        <v>2652</v>
      </c>
      <c r="H583" s="16" t="s">
        <v>1168</v>
      </c>
      <c r="I583" s="16">
        <v>295.2882</v>
      </c>
      <c r="J583" s="16" t="s">
        <v>2653</v>
      </c>
      <c r="K583" s="25">
        <v>44197</v>
      </c>
      <c r="L583" s="25">
        <v>44531</v>
      </c>
      <c r="M583" s="16" t="s">
        <v>2286</v>
      </c>
      <c r="N583" s="26" t="s">
        <v>2286</v>
      </c>
      <c r="O583" s="24"/>
    </row>
    <row r="584" s="2" customFormat="1" ht="21" customHeight="1" spans="1:15">
      <c r="A584" s="15">
        <v>550</v>
      </c>
      <c r="B584" s="16" t="s">
        <v>2203</v>
      </c>
      <c r="C584" s="16" t="s">
        <v>2227</v>
      </c>
      <c r="D584" s="16" t="s">
        <v>2586</v>
      </c>
      <c r="E584" s="16" t="s">
        <v>2654</v>
      </c>
      <c r="F584" s="16">
        <v>9.9587</v>
      </c>
      <c r="G584" s="16" t="s">
        <v>2655</v>
      </c>
      <c r="H584" s="16" t="s">
        <v>1168</v>
      </c>
      <c r="I584" s="16">
        <v>9.9587</v>
      </c>
      <c r="J584" s="16" t="s">
        <v>2273</v>
      </c>
      <c r="K584" s="25">
        <v>44197</v>
      </c>
      <c r="L584" s="25">
        <v>44531</v>
      </c>
      <c r="M584" s="16" t="s">
        <v>2286</v>
      </c>
      <c r="N584" s="26" t="s">
        <v>2286</v>
      </c>
      <c r="O584" s="24"/>
    </row>
    <row r="585" s="2" customFormat="1" ht="21" customHeight="1" spans="1:15">
      <c r="A585" s="15">
        <v>551</v>
      </c>
      <c r="B585" s="16" t="s">
        <v>2101</v>
      </c>
      <c r="C585" s="16" t="s">
        <v>2227</v>
      </c>
      <c r="D585" s="16" t="s">
        <v>2586</v>
      </c>
      <c r="E585" s="16" t="s">
        <v>2656</v>
      </c>
      <c r="F585" s="16">
        <v>0.8</v>
      </c>
      <c r="G585" s="16" t="s">
        <v>2657</v>
      </c>
      <c r="H585" s="16" t="s">
        <v>1168</v>
      </c>
      <c r="I585" s="16">
        <v>0.8</v>
      </c>
      <c r="J585" s="16" t="s">
        <v>2273</v>
      </c>
      <c r="K585" s="25">
        <v>44197</v>
      </c>
      <c r="L585" s="25">
        <v>44531</v>
      </c>
      <c r="M585" s="16" t="s">
        <v>2286</v>
      </c>
      <c r="N585" s="26" t="s">
        <v>2286</v>
      </c>
      <c r="O585" s="24"/>
    </row>
    <row r="586" s="2" customFormat="1" ht="21" customHeight="1" spans="1:15">
      <c r="A586" s="15">
        <v>552</v>
      </c>
      <c r="B586" s="16" t="s">
        <v>2388</v>
      </c>
      <c r="C586" s="16" t="s">
        <v>2227</v>
      </c>
      <c r="D586" s="16" t="s">
        <v>2586</v>
      </c>
      <c r="E586" s="16" t="s">
        <v>2658</v>
      </c>
      <c r="F586" s="16">
        <v>1.748</v>
      </c>
      <c r="G586" s="16" t="s">
        <v>2659</v>
      </c>
      <c r="H586" s="16" t="s">
        <v>1168</v>
      </c>
      <c r="I586" s="16">
        <v>1.748</v>
      </c>
      <c r="J586" s="16" t="s">
        <v>2273</v>
      </c>
      <c r="K586" s="25">
        <v>44197</v>
      </c>
      <c r="L586" s="25">
        <v>44531</v>
      </c>
      <c r="M586" s="16" t="s">
        <v>2286</v>
      </c>
      <c r="N586" s="26" t="s">
        <v>2286</v>
      </c>
      <c r="O586" s="24"/>
    </row>
    <row r="587" s="2" customFormat="1" ht="21" customHeight="1" spans="1:15">
      <c r="A587" s="15">
        <v>553</v>
      </c>
      <c r="B587" s="16" t="s">
        <v>1197</v>
      </c>
      <c r="C587" s="16" t="s">
        <v>2227</v>
      </c>
      <c r="D587" s="16" t="s">
        <v>2586</v>
      </c>
      <c r="E587" s="16" t="s">
        <v>2660</v>
      </c>
      <c r="F587" s="16">
        <v>0.4</v>
      </c>
      <c r="G587" s="16" t="s">
        <v>2661</v>
      </c>
      <c r="H587" s="16" t="s">
        <v>1168</v>
      </c>
      <c r="I587" s="16">
        <v>0.4</v>
      </c>
      <c r="J587" s="16" t="s">
        <v>2273</v>
      </c>
      <c r="K587" s="25">
        <v>44197</v>
      </c>
      <c r="L587" s="25">
        <v>44531</v>
      </c>
      <c r="M587" s="16" t="s">
        <v>2286</v>
      </c>
      <c r="N587" s="26" t="s">
        <v>2286</v>
      </c>
      <c r="O587" s="24"/>
    </row>
    <row r="588" s="2" customFormat="1" ht="21" customHeight="1" spans="1:15">
      <c r="A588" s="15">
        <v>554</v>
      </c>
      <c r="B588" s="16" t="s">
        <v>1567</v>
      </c>
      <c r="C588" s="16" t="s">
        <v>2227</v>
      </c>
      <c r="D588" s="16" t="s">
        <v>2586</v>
      </c>
      <c r="E588" s="16" t="s">
        <v>2662</v>
      </c>
      <c r="F588" s="16">
        <v>9.26</v>
      </c>
      <c r="G588" s="16" t="s">
        <v>2663</v>
      </c>
      <c r="H588" s="16" t="s">
        <v>1168</v>
      </c>
      <c r="I588" s="16">
        <v>9.26</v>
      </c>
      <c r="J588" s="16" t="s">
        <v>2273</v>
      </c>
      <c r="K588" s="25">
        <v>44197</v>
      </c>
      <c r="L588" s="25">
        <v>44531</v>
      </c>
      <c r="M588" s="16" t="s">
        <v>2286</v>
      </c>
      <c r="N588" s="26" t="s">
        <v>2286</v>
      </c>
      <c r="O588" s="24"/>
    </row>
    <row r="589" s="2" customFormat="1" ht="21" customHeight="1" spans="1:15">
      <c r="A589" s="15">
        <v>555</v>
      </c>
      <c r="B589" s="16" t="s">
        <v>1690</v>
      </c>
      <c r="C589" s="16" t="s">
        <v>2227</v>
      </c>
      <c r="D589" s="16" t="s">
        <v>2586</v>
      </c>
      <c r="E589" s="16" t="s">
        <v>2664</v>
      </c>
      <c r="F589" s="16">
        <v>1.1829</v>
      </c>
      <c r="G589" s="16" t="s">
        <v>2665</v>
      </c>
      <c r="H589" s="16" t="s">
        <v>1168</v>
      </c>
      <c r="I589" s="16">
        <v>1.1829</v>
      </c>
      <c r="J589" s="16" t="s">
        <v>2273</v>
      </c>
      <c r="K589" s="25">
        <v>44197</v>
      </c>
      <c r="L589" s="25">
        <v>44531</v>
      </c>
      <c r="M589" s="16" t="s">
        <v>2286</v>
      </c>
      <c r="N589" s="26" t="s">
        <v>2286</v>
      </c>
      <c r="O589" s="24"/>
    </row>
    <row r="590" s="2" customFormat="1" ht="21" customHeight="1" spans="1:15">
      <c r="A590" s="15">
        <v>556</v>
      </c>
      <c r="B590" s="16" t="s">
        <v>1745</v>
      </c>
      <c r="C590" s="16" t="s">
        <v>2227</v>
      </c>
      <c r="D590" s="16" t="s">
        <v>2586</v>
      </c>
      <c r="E590" s="16" t="s">
        <v>2666</v>
      </c>
      <c r="F590" s="16">
        <v>0.59</v>
      </c>
      <c r="G590" s="16" t="s">
        <v>2667</v>
      </c>
      <c r="H590" s="16" t="s">
        <v>1168</v>
      </c>
      <c r="I590" s="16">
        <v>0.59</v>
      </c>
      <c r="J590" s="16" t="s">
        <v>2273</v>
      </c>
      <c r="K590" s="25">
        <v>44197</v>
      </c>
      <c r="L590" s="25">
        <v>44531</v>
      </c>
      <c r="M590" s="16" t="s">
        <v>2286</v>
      </c>
      <c r="N590" s="26" t="s">
        <v>2286</v>
      </c>
      <c r="O590" s="24"/>
    </row>
    <row r="591" s="2" customFormat="1" ht="21" customHeight="1" spans="1:15">
      <c r="A591" s="15">
        <v>557</v>
      </c>
      <c r="B591" s="16" t="s">
        <v>2668</v>
      </c>
      <c r="C591" s="16" t="s">
        <v>2227</v>
      </c>
      <c r="D591" s="16" t="s">
        <v>2586</v>
      </c>
      <c r="E591" s="16" t="s">
        <v>2669</v>
      </c>
      <c r="F591" s="16">
        <v>1.5257</v>
      </c>
      <c r="G591" s="16" t="s">
        <v>2670</v>
      </c>
      <c r="H591" s="16" t="s">
        <v>1168</v>
      </c>
      <c r="I591" s="16">
        <v>1.5257</v>
      </c>
      <c r="J591" s="16" t="s">
        <v>2273</v>
      </c>
      <c r="K591" s="25">
        <v>44197</v>
      </c>
      <c r="L591" s="25">
        <v>44531</v>
      </c>
      <c r="M591" s="16" t="s">
        <v>2286</v>
      </c>
      <c r="N591" s="26" t="s">
        <v>2286</v>
      </c>
      <c r="O591" s="24"/>
    </row>
    <row r="592" s="2" customFormat="1" ht="21" customHeight="1" spans="1:15">
      <c r="A592" s="15">
        <v>558</v>
      </c>
      <c r="B592" s="16" t="s">
        <v>2668</v>
      </c>
      <c r="C592" s="16" t="s">
        <v>2227</v>
      </c>
      <c r="D592" s="16" t="s">
        <v>2586</v>
      </c>
      <c r="E592" s="16" t="s">
        <v>2671</v>
      </c>
      <c r="F592" s="16">
        <v>0.7052</v>
      </c>
      <c r="G592" s="16" t="s">
        <v>2672</v>
      </c>
      <c r="H592" s="16" t="s">
        <v>1168</v>
      </c>
      <c r="I592" s="16">
        <v>0.7052</v>
      </c>
      <c r="J592" s="16" t="s">
        <v>2273</v>
      </c>
      <c r="K592" s="25">
        <v>44197</v>
      </c>
      <c r="L592" s="25">
        <v>44531</v>
      </c>
      <c r="M592" s="16" t="s">
        <v>2286</v>
      </c>
      <c r="N592" s="26" t="s">
        <v>2286</v>
      </c>
      <c r="O592" s="24"/>
    </row>
    <row r="593" s="2" customFormat="1" ht="21" customHeight="1" spans="1:15">
      <c r="A593" s="15">
        <v>559</v>
      </c>
      <c r="B593" s="16" t="s">
        <v>1458</v>
      </c>
      <c r="C593" s="16" t="s">
        <v>2227</v>
      </c>
      <c r="D593" s="16" t="s">
        <v>2586</v>
      </c>
      <c r="E593" s="16" t="s">
        <v>2673</v>
      </c>
      <c r="F593" s="16">
        <v>2.4322</v>
      </c>
      <c r="G593" s="16" t="s">
        <v>2674</v>
      </c>
      <c r="H593" s="16" t="s">
        <v>1168</v>
      </c>
      <c r="I593" s="16">
        <v>2.4322</v>
      </c>
      <c r="J593" s="16" t="s">
        <v>2273</v>
      </c>
      <c r="K593" s="25">
        <v>44197</v>
      </c>
      <c r="L593" s="25">
        <v>44531</v>
      </c>
      <c r="M593" s="16" t="s">
        <v>2286</v>
      </c>
      <c r="N593" s="26" t="s">
        <v>2286</v>
      </c>
      <c r="O593" s="24"/>
    </row>
    <row r="594" s="2" customFormat="1" ht="21" customHeight="1" spans="1:15">
      <c r="A594" s="15">
        <v>560</v>
      </c>
      <c r="B594" s="16" t="s">
        <v>2675</v>
      </c>
      <c r="C594" s="16" t="s">
        <v>2227</v>
      </c>
      <c r="D594" s="16" t="s">
        <v>2586</v>
      </c>
      <c r="E594" s="16" t="s">
        <v>2676</v>
      </c>
      <c r="F594" s="16">
        <v>65</v>
      </c>
      <c r="G594" s="16" t="s">
        <v>2309</v>
      </c>
      <c r="H594" s="16" t="s">
        <v>1168</v>
      </c>
      <c r="I594" s="16">
        <v>65</v>
      </c>
      <c r="J594" s="16" t="s">
        <v>2273</v>
      </c>
      <c r="K594" s="25">
        <v>44197</v>
      </c>
      <c r="L594" s="25">
        <v>44531</v>
      </c>
      <c r="M594" s="16" t="s">
        <v>2286</v>
      </c>
      <c r="N594" s="26" t="s">
        <v>2286</v>
      </c>
      <c r="O594" s="24"/>
    </row>
    <row r="595" s="2" customFormat="1" ht="21" customHeight="1" spans="1:15">
      <c r="A595" s="15">
        <v>561</v>
      </c>
      <c r="B595" s="16" t="s">
        <v>1715</v>
      </c>
      <c r="C595" s="16" t="s">
        <v>2227</v>
      </c>
      <c r="D595" s="16" t="s">
        <v>2586</v>
      </c>
      <c r="E595" s="16" t="s">
        <v>2677</v>
      </c>
      <c r="F595" s="16">
        <v>77.4317</v>
      </c>
      <c r="G595" s="16" t="s">
        <v>2678</v>
      </c>
      <c r="H595" s="16" t="s">
        <v>1168</v>
      </c>
      <c r="I595" s="16">
        <v>77.4317</v>
      </c>
      <c r="J595" s="16" t="s">
        <v>2273</v>
      </c>
      <c r="K595" s="25">
        <v>44197</v>
      </c>
      <c r="L595" s="25">
        <v>44531</v>
      </c>
      <c r="M595" s="16" t="s">
        <v>2286</v>
      </c>
      <c r="N595" s="26" t="s">
        <v>2286</v>
      </c>
      <c r="O595" s="24"/>
    </row>
    <row r="596" s="2" customFormat="1" ht="21" customHeight="1" spans="1:15">
      <c r="A596" s="15">
        <v>562</v>
      </c>
      <c r="B596" s="16" t="s">
        <v>1197</v>
      </c>
      <c r="C596" s="16" t="s">
        <v>2227</v>
      </c>
      <c r="D596" s="16" t="s">
        <v>2586</v>
      </c>
      <c r="E596" s="16" t="s">
        <v>2679</v>
      </c>
      <c r="F596" s="16">
        <v>34.7903</v>
      </c>
      <c r="G596" s="16" t="s">
        <v>2680</v>
      </c>
      <c r="H596" s="16" t="s">
        <v>1168</v>
      </c>
      <c r="I596" s="16">
        <v>34.7903</v>
      </c>
      <c r="J596" s="16" t="s">
        <v>2273</v>
      </c>
      <c r="K596" s="25">
        <v>44197</v>
      </c>
      <c r="L596" s="25">
        <v>44531</v>
      </c>
      <c r="M596" s="16" t="s">
        <v>2286</v>
      </c>
      <c r="N596" s="26" t="s">
        <v>2286</v>
      </c>
      <c r="O596" s="24"/>
    </row>
    <row r="597" s="2" customFormat="1" ht="21" customHeight="1" spans="1:15">
      <c r="A597" s="15">
        <v>563</v>
      </c>
      <c r="B597" s="16" t="s">
        <v>2681</v>
      </c>
      <c r="C597" s="16" t="s">
        <v>2227</v>
      </c>
      <c r="D597" s="16" t="s">
        <v>2586</v>
      </c>
      <c r="E597" s="16" t="s">
        <v>2682</v>
      </c>
      <c r="F597" s="16">
        <v>40.5978</v>
      </c>
      <c r="G597" s="16" t="s">
        <v>2683</v>
      </c>
      <c r="H597" s="16" t="s">
        <v>1168</v>
      </c>
      <c r="I597" s="16">
        <v>40.5978</v>
      </c>
      <c r="J597" s="16" t="s">
        <v>2273</v>
      </c>
      <c r="K597" s="25">
        <v>44197</v>
      </c>
      <c r="L597" s="25">
        <v>44531</v>
      </c>
      <c r="M597" s="16" t="s">
        <v>2286</v>
      </c>
      <c r="N597" s="26" t="s">
        <v>2286</v>
      </c>
      <c r="O597" s="24"/>
    </row>
    <row r="598" s="2" customFormat="1" ht="21" customHeight="1" spans="1:15">
      <c r="A598" s="15">
        <v>564</v>
      </c>
      <c r="B598" s="16" t="s">
        <v>2684</v>
      </c>
      <c r="C598" s="16" t="s">
        <v>2227</v>
      </c>
      <c r="D598" s="16" t="s">
        <v>2586</v>
      </c>
      <c r="E598" s="16" t="s">
        <v>2685</v>
      </c>
      <c r="F598" s="16">
        <v>15.9352</v>
      </c>
      <c r="G598" s="16" t="s">
        <v>2686</v>
      </c>
      <c r="H598" s="16" t="s">
        <v>1168</v>
      </c>
      <c r="I598" s="16">
        <v>15.9352</v>
      </c>
      <c r="J598" s="16" t="s">
        <v>2273</v>
      </c>
      <c r="K598" s="25">
        <v>44197</v>
      </c>
      <c r="L598" s="25">
        <v>44531</v>
      </c>
      <c r="M598" s="16" t="s">
        <v>2286</v>
      </c>
      <c r="N598" s="26" t="s">
        <v>2286</v>
      </c>
      <c r="O598" s="24"/>
    </row>
    <row r="599" s="2" customFormat="1" ht="21" customHeight="1" spans="1:15">
      <c r="A599" s="15">
        <v>565</v>
      </c>
      <c r="B599" s="16" t="s">
        <v>2687</v>
      </c>
      <c r="C599" s="16" t="s">
        <v>2227</v>
      </c>
      <c r="D599" s="16" t="s">
        <v>2586</v>
      </c>
      <c r="E599" s="16" t="s">
        <v>2688</v>
      </c>
      <c r="F599" s="16">
        <v>34.0214</v>
      </c>
      <c r="G599" s="16" t="s">
        <v>2689</v>
      </c>
      <c r="H599" s="16" t="s">
        <v>1168</v>
      </c>
      <c r="I599" s="16">
        <v>34.0214</v>
      </c>
      <c r="J599" s="16" t="s">
        <v>2273</v>
      </c>
      <c r="K599" s="25">
        <v>44197</v>
      </c>
      <c r="L599" s="25">
        <v>44531</v>
      </c>
      <c r="M599" s="16" t="s">
        <v>2286</v>
      </c>
      <c r="N599" s="26" t="s">
        <v>2286</v>
      </c>
      <c r="O599" s="24"/>
    </row>
    <row r="600" s="2" customFormat="1" ht="21" customHeight="1" spans="1:15">
      <c r="A600" s="15">
        <v>566</v>
      </c>
      <c r="B600" s="16" t="s">
        <v>2012</v>
      </c>
      <c r="C600" s="16" t="s">
        <v>2227</v>
      </c>
      <c r="D600" s="16" t="s">
        <v>2586</v>
      </c>
      <c r="E600" s="16" t="s">
        <v>2690</v>
      </c>
      <c r="F600" s="16">
        <v>38.05</v>
      </c>
      <c r="G600" s="16" t="s">
        <v>2691</v>
      </c>
      <c r="H600" s="16" t="s">
        <v>1168</v>
      </c>
      <c r="I600" s="16">
        <v>38.05</v>
      </c>
      <c r="J600" s="16" t="s">
        <v>2273</v>
      </c>
      <c r="K600" s="25">
        <v>44197</v>
      </c>
      <c r="L600" s="25">
        <v>44531</v>
      </c>
      <c r="M600" s="16" t="s">
        <v>2286</v>
      </c>
      <c r="N600" s="26" t="s">
        <v>2286</v>
      </c>
      <c r="O600" s="24"/>
    </row>
    <row r="601" s="2" customFormat="1" ht="21" customHeight="1" spans="1:15">
      <c r="A601" s="15">
        <v>567</v>
      </c>
      <c r="B601" s="16" t="s">
        <v>2692</v>
      </c>
      <c r="C601" s="16" t="s">
        <v>2227</v>
      </c>
      <c r="D601" s="16" t="s">
        <v>2586</v>
      </c>
      <c r="E601" s="16" t="s">
        <v>2693</v>
      </c>
      <c r="F601" s="16">
        <v>59.5601</v>
      </c>
      <c r="G601" s="16" t="s">
        <v>2694</v>
      </c>
      <c r="H601" s="16" t="s">
        <v>1168</v>
      </c>
      <c r="I601" s="16">
        <v>59.5601</v>
      </c>
      <c r="J601" s="16" t="s">
        <v>2273</v>
      </c>
      <c r="K601" s="25">
        <v>44197</v>
      </c>
      <c r="L601" s="25">
        <v>44531</v>
      </c>
      <c r="M601" s="16" t="s">
        <v>2286</v>
      </c>
      <c r="N601" s="26" t="s">
        <v>2286</v>
      </c>
      <c r="O601" s="24"/>
    </row>
    <row r="602" s="2" customFormat="1" ht="21" customHeight="1" spans="1:15">
      <c r="A602" s="15">
        <v>568</v>
      </c>
      <c r="B602" s="16" t="s">
        <v>2236</v>
      </c>
      <c r="C602" s="16" t="s">
        <v>2227</v>
      </c>
      <c r="D602" s="16" t="s">
        <v>2586</v>
      </c>
      <c r="E602" s="16" t="s">
        <v>2695</v>
      </c>
      <c r="F602" s="20">
        <v>55.0162</v>
      </c>
      <c r="G602" s="20" t="s">
        <v>2696</v>
      </c>
      <c r="H602" s="16" t="s">
        <v>1168</v>
      </c>
      <c r="I602" s="20">
        <v>55.0162</v>
      </c>
      <c r="J602" s="16" t="s">
        <v>2697</v>
      </c>
      <c r="K602" s="25">
        <v>44197</v>
      </c>
      <c r="L602" s="25">
        <v>44531</v>
      </c>
      <c r="M602" s="16" t="s">
        <v>2286</v>
      </c>
      <c r="N602" s="26" t="s">
        <v>2286</v>
      </c>
      <c r="O602" s="24"/>
    </row>
    <row r="603" s="2" customFormat="1" ht="21" customHeight="1" spans="1:15">
      <c r="A603" s="15">
        <v>569</v>
      </c>
      <c r="B603" s="16" t="s">
        <v>2236</v>
      </c>
      <c r="C603" s="16" t="s">
        <v>2227</v>
      </c>
      <c r="D603" s="16" t="s">
        <v>2586</v>
      </c>
      <c r="E603" s="16" t="s">
        <v>2698</v>
      </c>
      <c r="F603" s="28"/>
      <c r="G603" s="28"/>
      <c r="H603" s="16" t="s">
        <v>1168</v>
      </c>
      <c r="I603" s="28"/>
      <c r="J603" s="16" t="s">
        <v>2697</v>
      </c>
      <c r="K603" s="25">
        <v>44197</v>
      </c>
      <c r="L603" s="25">
        <v>44531</v>
      </c>
      <c r="M603" s="16" t="s">
        <v>2286</v>
      </c>
      <c r="N603" s="26" t="s">
        <v>2286</v>
      </c>
      <c r="O603" s="24"/>
    </row>
    <row r="604" s="2" customFormat="1" ht="21" customHeight="1" spans="1:15">
      <c r="A604" s="15">
        <v>570</v>
      </c>
      <c r="B604" s="16" t="s">
        <v>2194</v>
      </c>
      <c r="C604" s="16" t="s">
        <v>2227</v>
      </c>
      <c r="D604" s="16" t="s">
        <v>2586</v>
      </c>
      <c r="E604" s="16" t="s">
        <v>2699</v>
      </c>
      <c r="F604" s="16">
        <v>41.6374</v>
      </c>
      <c r="G604" s="16" t="s">
        <v>2700</v>
      </c>
      <c r="H604" s="16" t="s">
        <v>1168</v>
      </c>
      <c r="I604" s="16">
        <v>41.6374</v>
      </c>
      <c r="J604" s="16" t="s">
        <v>2701</v>
      </c>
      <c r="K604" s="25">
        <v>44197</v>
      </c>
      <c r="L604" s="25">
        <v>44531</v>
      </c>
      <c r="M604" s="16" t="s">
        <v>2286</v>
      </c>
      <c r="N604" s="26" t="s">
        <v>2286</v>
      </c>
      <c r="O604" s="24"/>
    </row>
    <row r="605" s="2" customFormat="1" ht="21" customHeight="1" spans="1:15">
      <c r="A605" s="15">
        <v>571</v>
      </c>
      <c r="B605" s="16" t="s">
        <v>2236</v>
      </c>
      <c r="C605" s="16" t="s">
        <v>2227</v>
      </c>
      <c r="D605" s="16" t="s">
        <v>2586</v>
      </c>
      <c r="E605" s="16" t="s">
        <v>2702</v>
      </c>
      <c r="F605" s="20">
        <v>36.0658</v>
      </c>
      <c r="G605" s="20" t="s">
        <v>2703</v>
      </c>
      <c r="H605" s="16" t="s">
        <v>1168</v>
      </c>
      <c r="I605" s="20">
        <v>36.0658</v>
      </c>
      <c r="J605" s="16" t="s">
        <v>2697</v>
      </c>
      <c r="K605" s="25">
        <v>44197</v>
      </c>
      <c r="L605" s="25">
        <v>44531</v>
      </c>
      <c r="M605" s="16" t="s">
        <v>2286</v>
      </c>
      <c r="N605" s="26" t="s">
        <v>2286</v>
      </c>
      <c r="O605" s="24"/>
    </row>
    <row r="606" s="2" customFormat="1" ht="21" customHeight="1" spans="1:15">
      <c r="A606" s="15">
        <v>572</v>
      </c>
      <c r="B606" s="16" t="s">
        <v>2349</v>
      </c>
      <c r="C606" s="16" t="s">
        <v>2227</v>
      </c>
      <c r="D606" s="16" t="s">
        <v>2586</v>
      </c>
      <c r="E606" s="16" t="s">
        <v>2704</v>
      </c>
      <c r="F606" s="44"/>
      <c r="G606" s="44"/>
      <c r="H606" s="16" t="s">
        <v>1168</v>
      </c>
      <c r="I606" s="44"/>
      <c r="J606" s="16" t="s">
        <v>2705</v>
      </c>
      <c r="K606" s="25">
        <v>44197</v>
      </c>
      <c r="L606" s="25">
        <v>44531</v>
      </c>
      <c r="M606" s="16" t="s">
        <v>2286</v>
      </c>
      <c r="N606" s="26" t="s">
        <v>2286</v>
      </c>
      <c r="O606" s="24"/>
    </row>
    <row r="607" s="2" customFormat="1" ht="21" customHeight="1" spans="1:15">
      <c r="A607" s="15">
        <v>573</v>
      </c>
      <c r="B607" s="16" t="s">
        <v>2341</v>
      </c>
      <c r="C607" s="16" t="s">
        <v>2227</v>
      </c>
      <c r="D607" s="16" t="s">
        <v>2586</v>
      </c>
      <c r="E607" s="16" t="s">
        <v>2706</v>
      </c>
      <c r="F607" s="28"/>
      <c r="G607" s="28"/>
      <c r="H607" s="16" t="s">
        <v>1168</v>
      </c>
      <c r="I607" s="28"/>
      <c r="J607" s="16" t="s">
        <v>2707</v>
      </c>
      <c r="K607" s="25">
        <v>44197</v>
      </c>
      <c r="L607" s="25">
        <v>44531</v>
      </c>
      <c r="M607" s="16" t="s">
        <v>2286</v>
      </c>
      <c r="N607" s="26" t="s">
        <v>2286</v>
      </c>
      <c r="O607" s="24"/>
    </row>
    <row r="608" s="2" customFormat="1" ht="21" customHeight="1" spans="1:15">
      <c r="A608" s="15">
        <v>574</v>
      </c>
      <c r="B608" s="16" t="s">
        <v>2528</v>
      </c>
      <c r="C608" s="16" t="s">
        <v>2227</v>
      </c>
      <c r="D608" s="16" t="s">
        <v>2586</v>
      </c>
      <c r="E608" s="16" t="s">
        <v>2708</v>
      </c>
      <c r="F608" s="16">
        <v>10.9502</v>
      </c>
      <c r="G608" s="16" t="s">
        <v>2709</v>
      </c>
      <c r="H608" s="16" t="s">
        <v>1168</v>
      </c>
      <c r="I608" s="16">
        <v>10.9502</v>
      </c>
      <c r="J608" s="16" t="s">
        <v>2710</v>
      </c>
      <c r="K608" s="25">
        <v>44197</v>
      </c>
      <c r="L608" s="25">
        <v>44531</v>
      </c>
      <c r="M608" s="16" t="s">
        <v>2286</v>
      </c>
      <c r="N608" s="26" t="s">
        <v>2286</v>
      </c>
      <c r="O608" s="24"/>
    </row>
    <row r="609" s="2" customFormat="1" ht="21" customHeight="1" spans="1:15">
      <c r="A609" s="15">
        <v>575</v>
      </c>
      <c r="B609" s="16" t="s">
        <v>2154</v>
      </c>
      <c r="C609" s="16" t="s">
        <v>2227</v>
      </c>
      <c r="D609" s="16" t="s">
        <v>2586</v>
      </c>
      <c r="E609" s="16" t="s">
        <v>2711</v>
      </c>
      <c r="F609" s="20">
        <v>10.729</v>
      </c>
      <c r="G609" s="20" t="s">
        <v>2712</v>
      </c>
      <c r="H609" s="16" t="s">
        <v>1168</v>
      </c>
      <c r="I609" s="20">
        <v>10.729</v>
      </c>
      <c r="J609" s="16" t="s">
        <v>2713</v>
      </c>
      <c r="K609" s="25">
        <v>44197</v>
      </c>
      <c r="L609" s="25">
        <v>44531</v>
      </c>
      <c r="M609" s="16" t="s">
        <v>2286</v>
      </c>
      <c r="N609" s="26" t="s">
        <v>2286</v>
      </c>
      <c r="O609" s="24"/>
    </row>
    <row r="610" s="2" customFormat="1" ht="21" customHeight="1" spans="1:15">
      <c r="A610" s="15">
        <v>576</v>
      </c>
      <c r="B610" s="16" t="s">
        <v>2154</v>
      </c>
      <c r="C610" s="16" t="s">
        <v>2227</v>
      </c>
      <c r="D610" s="16" t="s">
        <v>2586</v>
      </c>
      <c r="E610" s="16" t="s">
        <v>2714</v>
      </c>
      <c r="F610" s="28"/>
      <c r="G610" s="28"/>
      <c r="H610" s="16" t="s">
        <v>1168</v>
      </c>
      <c r="I610" s="28"/>
      <c r="J610" s="16" t="s">
        <v>2713</v>
      </c>
      <c r="K610" s="25">
        <v>44197</v>
      </c>
      <c r="L610" s="25">
        <v>44531</v>
      </c>
      <c r="M610" s="16" t="s">
        <v>2286</v>
      </c>
      <c r="N610" s="26" t="s">
        <v>2286</v>
      </c>
      <c r="O610" s="24"/>
    </row>
    <row r="611" s="2" customFormat="1" ht="21" customHeight="1" spans="1:15">
      <c r="A611" s="15">
        <v>577</v>
      </c>
      <c r="B611" s="16" t="s">
        <v>2407</v>
      </c>
      <c r="C611" s="16" t="s">
        <v>2227</v>
      </c>
      <c r="D611" s="16" t="s">
        <v>2586</v>
      </c>
      <c r="E611" s="16" t="s">
        <v>2715</v>
      </c>
      <c r="F611" s="16">
        <v>19.8914</v>
      </c>
      <c r="G611" s="16" t="s">
        <v>2716</v>
      </c>
      <c r="H611" s="16" t="s">
        <v>1168</v>
      </c>
      <c r="I611" s="16">
        <v>19.8914</v>
      </c>
      <c r="J611" s="16" t="s">
        <v>2717</v>
      </c>
      <c r="K611" s="25">
        <v>44197</v>
      </c>
      <c r="L611" s="25">
        <v>44531</v>
      </c>
      <c r="M611" s="16" t="s">
        <v>2286</v>
      </c>
      <c r="N611" s="26" t="s">
        <v>2286</v>
      </c>
      <c r="O611" s="24"/>
    </row>
    <row r="612" s="2" customFormat="1" ht="21" customHeight="1" spans="1:15">
      <c r="A612" s="15">
        <v>578</v>
      </c>
      <c r="B612" s="16" t="s">
        <v>1458</v>
      </c>
      <c r="C612" s="16" t="s">
        <v>2227</v>
      </c>
      <c r="D612" s="16" t="s">
        <v>2586</v>
      </c>
      <c r="E612" s="16" t="s">
        <v>2718</v>
      </c>
      <c r="F612" s="20">
        <v>8.4109</v>
      </c>
      <c r="G612" s="20" t="s">
        <v>2719</v>
      </c>
      <c r="H612" s="16" t="s">
        <v>1168</v>
      </c>
      <c r="I612" s="20">
        <v>8.4109</v>
      </c>
      <c r="J612" s="16" t="s">
        <v>2720</v>
      </c>
      <c r="K612" s="25">
        <v>44197</v>
      </c>
      <c r="L612" s="25">
        <v>44531</v>
      </c>
      <c r="M612" s="16" t="s">
        <v>2286</v>
      </c>
      <c r="N612" s="26" t="s">
        <v>2286</v>
      </c>
      <c r="O612" s="24"/>
    </row>
    <row r="613" s="2" customFormat="1" ht="21" customHeight="1" spans="1:15">
      <c r="A613" s="15">
        <v>579</v>
      </c>
      <c r="B613" s="16" t="s">
        <v>1458</v>
      </c>
      <c r="C613" s="16" t="s">
        <v>2227</v>
      </c>
      <c r="D613" s="16" t="s">
        <v>2586</v>
      </c>
      <c r="E613" s="16" t="s">
        <v>2721</v>
      </c>
      <c r="F613" s="44"/>
      <c r="G613" s="44"/>
      <c r="H613" s="16" t="s">
        <v>1168</v>
      </c>
      <c r="I613" s="44"/>
      <c r="J613" s="16" t="s">
        <v>2720</v>
      </c>
      <c r="K613" s="25">
        <v>44197</v>
      </c>
      <c r="L613" s="25">
        <v>44531</v>
      </c>
      <c r="M613" s="16" t="s">
        <v>2286</v>
      </c>
      <c r="N613" s="26" t="s">
        <v>2286</v>
      </c>
      <c r="O613" s="24"/>
    </row>
    <row r="614" s="2" customFormat="1" ht="21" customHeight="1" spans="1:15">
      <c r="A614" s="15">
        <v>580</v>
      </c>
      <c r="B614" s="16" t="s">
        <v>1458</v>
      </c>
      <c r="C614" s="16" t="s">
        <v>2227</v>
      </c>
      <c r="D614" s="16" t="s">
        <v>2586</v>
      </c>
      <c r="E614" s="16" t="s">
        <v>2722</v>
      </c>
      <c r="F614" s="28"/>
      <c r="G614" s="28"/>
      <c r="H614" s="16" t="s">
        <v>1168</v>
      </c>
      <c r="I614" s="28"/>
      <c r="J614" s="16" t="s">
        <v>2720</v>
      </c>
      <c r="K614" s="25">
        <v>44197</v>
      </c>
      <c r="L614" s="25">
        <v>44531</v>
      </c>
      <c r="M614" s="16" t="s">
        <v>2286</v>
      </c>
      <c r="N614" s="26" t="s">
        <v>2286</v>
      </c>
      <c r="O614" s="24"/>
    </row>
    <row r="615" s="2" customFormat="1" ht="21" customHeight="1" spans="1:15">
      <c r="A615" s="15">
        <v>581</v>
      </c>
      <c r="B615" s="16" t="s">
        <v>2668</v>
      </c>
      <c r="C615" s="16" t="s">
        <v>2227</v>
      </c>
      <c r="D615" s="16" t="s">
        <v>2586</v>
      </c>
      <c r="E615" s="16" t="s">
        <v>2723</v>
      </c>
      <c r="F615" s="20">
        <v>7.6632</v>
      </c>
      <c r="G615" s="20" t="s">
        <v>2724</v>
      </c>
      <c r="H615" s="16" t="s">
        <v>1168</v>
      </c>
      <c r="I615" s="20">
        <v>7.6632</v>
      </c>
      <c r="J615" s="16" t="s">
        <v>2725</v>
      </c>
      <c r="K615" s="25">
        <v>44197</v>
      </c>
      <c r="L615" s="25">
        <v>44531</v>
      </c>
      <c r="M615" s="16" t="s">
        <v>2286</v>
      </c>
      <c r="N615" s="26" t="s">
        <v>2286</v>
      </c>
      <c r="O615" s="24"/>
    </row>
    <row r="616" s="2" customFormat="1" ht="21" customHeight="1" spans="1:15">
      <c r="A616" s="15">
        <v>582</v>
      </c>
      <c r="B616" s="16" t="s">
        <v>2668</v>
      </c>
      <c r="C616" s="16" t="s">
        <v>2227</v>
      </c>
      <c r="D616" s="16" t="s">
        <v>2586</v>
      </c>
      <c r="E616" s="16" t="s">
        <v>2726</v>
      </c>
      <c r="F616" s="44"/>
      <c r="G616" s="44"/>
      <c r="H616" s="16" t="s">
        <v>1168</v>
      </c>
      <c r="I616" s="44"/>
      <c r="J616" s="16" t="s">
        <v>2725</v>
      </c>
      <c r="K616" s="25">
        <v>44197</v>
      </c>
      <c r="L616" s="25">
        <v>44531</v>
      </c>
      <c r="M616" s="16" t="s">
        <v>2286</v>
      </c>
      <c r="N616" s="26" t="s">
        <v>2286</v>
      </c>
      <c r="O616" s="24"/>
    </row>
    <row r="617" s="2" customFormat="1" ht="21" customHeight="1" spans="1:15">
      <c r="A617" s="15">
        <v>583</v>
      </c>
      <c r="B617" s="16" t="s">
        <v>2668</v>
      </c>
      <c r="C617" s="16" t="s">
        <v>2227</v>
      </c>
      <c r="D617" s="16" t="s">
        <v>2586</v>
      </c>
      <c r="E617" s="16" t="s">
        <v>2727</v>
      </c>
      <c r="F617" s="28"/>
      <c r="G617" s="28"/>
      <c r="H617" s="16" t="s">
        <v>1168</v>
      </c>
      <c r="I617" s="28"/>
      <c r="J617" s="16" t="s">
        <v>2725</v>
      </c>
      <c r="K617" s="25">
        <v>44197</v>
      </c>
      <c r="L617" s="25">
        <v>44531</v>
      </c>
      <c r="M617" s="16" t="s">
        <v>2286</v>
      </c>
      <c r="N617" s="26" t="s">
        <v>2286</v>
      </c>
      <c r="O617" s="24"/>
    </row>
    <row r="618" s="2" customFormat="1" ht="21" customHeight="1" spans="1:15">
      <c r="A618" s="15">
        <v>584</v>
      </c>
      <c r="B618" s="16" t="s">
        <v>2178</v>
      </c>
      <c r="C618" s="16" t="s">
        <v>2227</v>
      </c>
      <c r="D618" s="16" t="s">
        <v>2586</v>
      </c>
      <c r="E618" s="16" t="s">
        <v>2728</v>
      </c>
      <c r="F618" s="16">
        <v>48.5448</v>
      </c>
      <c r="G618" s="16" t="s">
        <v>2729</v>
      </c>
      <c r="H618" s="16" t="s">
        <v>1168</v>
      </c>
      <c r="I618" s="16">
        <v>48.5448</v>
      </c>
      <c r="J618" s="16" t="s">
        <v>2730</v>
      </c>
      <c r="K618" s="25">
        <v>44197</v>
      </c>
      <c r="L618" s="25">
        <v>44531</v>
      </c>
      <c r="M618" s="16" t="s">
        <v>2286</v>
      </c>
      <c r="N618" s="26" t="s">
        <v>2286</v>
      </c>
      <c r="O618" s="24"/>
    </row>
    <row r="619" s="2" customFormat="1" ht="21" customHeight="1" spans="1:15">
      <c r="A619" s="15">
        <v>585</v>
      </c>
      <c r="B619" s="16" t="s">
        <v>2176</v>
      </c>
      <c r="C619" s="16" t="s">
        <v>2227</v>
      </c>
      <c r="D619" s="16" t="s">
        <v>2586</v>
      </c>
      <c r="E619" s="16" t="s">
        <v>2731</v>
      </c>
      <c r="F619" s="16">
        <v>14.5773</v>
      </c>
      <c r="G619" s="16" t="s">
        <v>2732</v>
      </c>
      <c r="H619" s="16" t="s">
        <v>1168</v>
      </c>
      <c r="I619" s="16">
        <v>14.5773</v>
      </c>
      <c r="J619" s="16" t="s">
        <v>2733</v>
      </c>
      <c r="K619" s="25">
        <v>44197</v>
      </c>
      <c r="L619" s="25">
        <v>44531</v>
      </c>
      <c r="M619" s="16" t="s">
        <v>2286</v>
      </c>
      <c r="N619" s="26" t="s">
        <v>2286</v>
      </c>
      <c r="O619" s="24"/>
    </row>
    <row r="620" s="2" customFormat="1" ht="21" customHeight="1" spans="1:15">
      <c r="A620" s="15">
        <v>586</v>
      </c>
      <c r="B620" s="16" t="s">
        <v>2077</v>
      </c>
      <c r="C620" s="16" t="s">
        <v>2227</v>
      </c>
      <c r="D620" s="16" t="s">
        <v>2586</v>
      </c>
      <c r="E620" s="16" t="s">
        <v>2734</v>
      </c>
      <c r="F620" s="16">
        <v>8.1283</v>
      </c>
      <c r="G620" s="16" t="s">
        <v>2735</v>
      </c>
      <c r="H620" s="16" t="s">
        <v>1168</v>
      </c>
      <c r="I620" s="16">
        <v>8.1283</v>
      </c>
      <c r="J620" s="16" t="s">
        <v>2736</v>
      </c>
      <c r="K620" s="25">
        <v>44197</v>
      </c>
      <c r="L620" s="25">
        <v>44531</v>
      </c>
      <c r="M620" s="16" t="s">
        <v>2286</v>
      </c>
      <c r="N620" s="26" t="s">
        <v>2286</v>
      </c>
      <c r="O620" s="24"/>
    </row>
    <row r="621" s="2" customFormat="1" ht="21" customHeight="1" spans="1:15">
      <c r="A621" s="15">
        <v>587</v>
      </c>
      <c r="B621" s="16" t="s">
        <v>2472</v>
      </c>
      <c r="C621" s="16" t="s">
        <v>2227</v>
      </c>
      <c r="D621" s="16" t="s">
        <v>2586</v>
      </c>
      <c r="E621" s="16" t="s">
        <v>2737</v>
      </c>
      <c r="F621" s="16">
        <v>16.8043</v>
      </c>
      <c r="G621" s="16" t="s">
        <v>2738</v>
      </c>
      <c r="H621" s="16" t="s">
        <v>1168</v>
      </c>
      <c r="I621" s="16">
        <v>16.8043</v>
      </c>
      <c r="J621" s="16" t="s">
        <v>2739</v>
      </c>
      <c r="K621" s="25">
        <v>44197</v>
      </c>
      <c r="L621" s="25">
        <v>44531</v>
      </c>
      <c r="M621" s="16" t="s">
        <v>2286</v>
      </c>
      <c r="N621" s="26" t="s">
        <v>2286</v>
      </c>
      <c r="O621" s="24"/>
    </row>
    <row r="622" s="2" customFormat="1" ht="21" customHeight="1" spans="1:15">
      <c r="A622" s="15">
        <v>588</v>
      </c>
      <c r="B622" s="16" t="s">
        <v>2480</v>
      </c>
      <c r="C622" s="16" t="s">
        <v>2227</v>
      </c>
      <c r="D622" s="16" t="s">
        <v>2586</v>
      </c>
      <c r="E622" s="16" t="s">
        <v>2740</v>
      </c>
      <c r="F622" s="16">
        <v>71.1019</v>
      </c>
      <c r="G622" s="16" t="s">
        <v>2741</v>
      </c>
      <c r="H622" s="16" t="s">
        <v>1168</v>
      </c>
      <c r="I622" s="16">
        <v>71.1019</v>
      </c>
      <c r="J622" s="16" t="s">
        <v>2742</v>
      </c>
      <c r="K622" s="25">
        <v>44197</v>
      </c>
      <c r="L622" s="25">
        <v>44531</v>
      </c>
      <c r="M622" s="16" t="s">
        <v>2286</v>
      </c>
      <c r="N622" s="26" t="s">
        <v>2286</v>
      </c>
      <c r="O622" s="24"/>
    </row>
    <row r="623" s="2" customFormat="1" ht="21" customHeight="1" spans="1:15">
      <c r="A623" s="15">
        <v>589</v>
      </c>
      <c r="B623" s="16" t="s">
        <v>1934</v>
      </c>
      <c r="C623" s="16" t="s">
        <v>2227</v>
      </c>
      <c r="D623" s="16" t="s">
        <v>2586</v>
      </c>
      <c r="E623" s="16" t="s">
        <v>2743</v>
      </c>
      <c r="F623" s="20">
        <v>19.7408</v>
      </c>
      <c r="G623" s="20" t="s">
        <v>2744</v>
      </c>
      <c r="H623" s="16" t="s">
        <v>1168</v>
      </c>
      <c r="I623" s="20">
        <v>19.7408</v>
      </c>
      <c r="J623" s="16" t="s">
        <v>2745</v>
      </c>
      <c r="K623" s="25">
        <v>44197</v>
      </c>
      <c r="L623" s="25">
        <v>44531</v>
      </c>
      <c r="M623" s="16" t="s">
        <v>2286</v>
      </c>
      <c r="N623" s="26" t="s">
        <v>2286</v>
      </c>
      <c r="O623" s="24"/>
    </row>
    <row r="624" s="2" customFormat="1" ht="21" customHeight="1" spans="1:15">
      <c r="A624" s="15">
        <v>590</v>
      </c>
      <c r="B624" s="16" t="s">
        <v>2746</v>
      </c>
      <c r="C624" s="16" t="s">
        <v>2227</v>
      </c>
      <c r="D624" s="16" t="s">
        <v>2586</v>
      </c>
      <c r="E624" s="16" t="s">
        <v>2747</v>
      </c>
      <c r="F624" s="28"/>
      <c r="G624" s="28"/>
      <c r="H624" s="16" t="s">
        <v>1168</v>
      </c>
      <c r="I624" s="28"/>
      <c r="J624" s="16" t="s">
        <v>2748</v>
      </c>
      <c r="K624" s="25">
        <v>44197</v>
      </c>
      <c r="L624" s="25">
        <v>44531</v>
      </c>
      <c r="M624" s="16" t="s">
        <v>2286</v>
      </c>
      <c r="N624" s="26" t="s">
        <v>2286</v>
      </c>
      <c r="O624" s="24"/>
    </row>
    <row r="625" s="2" customFormat="1" ht="21" customHeight="1" spans="1:15">
      <c r="A625" s="15">
        <v>591</v>
      </c>
      <c r="B625" s="16" t="s">
        <v>1934</v>
      </c>
      <c r="C625" s="16" t="s">
        <v>2227</v>
      </c>
      <c r="D625" s="16" t="s">
        <v>2586</v>
      </c>
      <c r="E625" s="16" t="s">
        <v>2749</v>
      </c>
      <c r="F625" s="16">
        <v>71.037</v>
      </c>
      <c r="G625" s="16" t="s">
        <v>2750</v>
      </c>
      <c r="H625" s="16" t="s">
        <v>1168</v>
      </c>
      <c r="I625" s="16">
        <v>71.037</v>
      </c>
      <c r="J625" s="16" t="s">
        <v>2745</v>
      </c>
      <c r="K625" s="25">
        <v>44197</v>
      </c>
      <c r="L625" s="25">
        <v>44531</v>
      </c>
      <c r="M625" s="16" t="s">
        <v>2286</v>
      </c>
      <c r="N625" s="26" t="s">
        <v>2286</v>
      </c>
      <c r="O625" s="24"/>
    </row>
    <row r="626" s="2" customFormat="1" ht="21" customHeight="1" spans="1:15">
      <c r="A626" s="15">
        <v>592</v>
      </c>
      <c r="B626" s="16" t="s">
        <v>2751</v>
      </c>
      <c r="C626" s="16" t="s">
        <v>2227</v>
      </c>
      <c r="D626" s="16" t="s">
        <v>2586</v>
      </c>
      <c r="E626" s="16" t="s">
        <v>2752</v>
      </c>
      <c r="F626" s="16">
        <v>49.0027</v>
      </c>
      <c r="G626" s="16" t="s">
        <v>2753</v>
      </c>
      <c r="H626" s="16" t="s">
        <v>1168</v>
      </c>
      <c r="I626" s="16">
        <v>49.0027</v>
      </c>
      <c r="J626" s="16" t="s">
        <v>2754</v>
      </c>
      <c r="K626" s="25">
        <v>44197</v>
      </c>
      <c r="L626" s="25">
        <v>44531</v>
      </c>
      <c r="M626" s="16" t="s">
        <v>2286</v>
      </c>
      <c r="N626" s="26" t="s">
        <v>2286</v>
      </c>
      <c r="O626" s="24"/>
    </row>
    <row r="627" s="2" customFormat="1" ht="21" customHeight="1" spans="1:15">
      <c r="A627" s="15">
        <v>593</v>
      </c>
      <c r="B627" s="16" t="s">
        <v>2751</v>
      </c>
      <c r="C627" s="16" t="s">
        <v>2227</v>
      </c>
      <c r="D627" s="16" t="s">
        <v>2586</v>
      </c>
      <c r="E627" s="16" t="s">
        <v>2755</v>
      </c>
      <c r="F627" s="16">
        <v>27.9429</v>
      </c>
      <c r="G627" s="16" t="s">
        <v>2756</v>
      </c>
      <c r="H627" s="16" t="s">
        <v>1168</v>
      </c>
      <c r="I627" s="16">
        <v>27.9429</v>
      </c>
      <c r="J627" s="16" t="s">
        <v>2754</v>
      </c>
      <c r="K627" s="25">
        <v>44197</v>
      </c>
      <c r="L627" s="25">
        <v>44531</v>
      </c>
      <c r="M627" s="16" t="s">
        <v>2286</v>
      </c>
      <c r="N627" s="26" t="s">
        <v>2286</v>
      </c>
      <c r="O627" s="24"/>
    </row>
    <row r="628" s="2" customFormat="1" ht="21" customHeight="1" spans="1:15">
      <c r="A628" s="15">
        <v>594</v>
      </c>
      <c r="B628" s="16" t="s">
        <v>2751</v>
      </c>
      <c r="C628" s="16" t="s">
        <v>2227</v>
      </c>
      <c r="D628" s="16" t="s">
        <v>2586</v>
      </c>
      <c r="E628" s="16" t="s">
        <v>2757</v>
      </c>
      <c r="F628" s="20">
        <v>9.0494</v>
      </c>
      <c r="G628" s="20" t="s">
        <v>2758</v>
      </c>
      <c r="H628" s="16" t="s">
        <v>1168</v>
      </c>
      <c r="I628" s="20">
        <v>9.0494</v>
      </c>
      <c r="J628" s="16" t="s">
        <v>2754</v>
      </c>
      <c r="K628" s="25">
        <v>44197</v>
      </c>
      <c r="L628" s="25">
        <v>44531</v>
      </c>
      <c r="M628" s="16" t="s">
        <v>2286</v>
      </c>
      <c r="N628" s="26" t="s">
        <v>2286</v>
      </c>
      <c r="O628" s="24"/>
    </row>
    <row r="629" s="2" customFormat="1" ht="21" customHeight="1" spans="1:15">
      <c r="A629" s="15">
        <v>595</v>
      </c>
      <c r="B629" s="16" t="s">
        <v>2751</v>
      </c>
      <c r="C629" s="16" t="s">
        <v>2227</v>
      </c>
      <c r="D629" s="16" t="s">
        <v>2586</v>
      </c>
      <c r="E629" s="16" t="s">
        <v>2759</v>
      </c>
      <c r="F629" s="28"/>
      <c r="G629" s="28"/>
      <c r="H629" s="16" t="s">
        <v>1168</v>
      </c>
      <c r="I629" s="28"/>
      <c r="J629" s="16" t="s">
        <v>2754</v>
      </c>
      <c r="K629" s="25">
        <v>44197</v>
      </c>
      <c r="L629" s="25">
        <v>44531</v>
      </c>
      <c r="M629" s="16" t="s">
        <v>2286</v>
      </c>
      <c r="N629" s="26" t="s">
        <v>2286</v>
      </c>
      <c r="O629" s="24"/>
    </row>
    <row r="630" s="2" customFormat="1" ht="21" customHeight="1" spans="1:15">
      <c r="A630" s="15">
        <v>596</v>
      </c>
      <c r="B630" s="16" t="s">
        <v>1210</v>
      </c>
      <c r="C630" s="16" t="s">
        <v>2227</v>
      </c>
      <c r="D630" s="16" t="s">
        <v>2586</v>
      </c>
      <c r="E630" s="16" t="s">
        <v>2760</v>
      </c>
      <c r="F630" s="20">
        <v>10.5071</v>
      </c>
      <c r="G630" s="20" t="s">
        <v>2761</v>
      </c>
      <c r="H630" s="16" t="s">
        <v>1168</v>
      </c>
      <c r="I630" s="20">
        <v>10.5071</v>
      </c>
      <c r="J630" s="16" t="s">
        <v>2618</v>
      </c>
      <c r="K630" s="25">
        <v>44197</v>
      </c>
      <c r="L630" s="25">
        <v>44531</v>
      </c>
      <c r="M630" s="16" t="s">
        <v>2286</v>
      </c>
      <c r="N630" s="26" t="s">
        <v>2286</v>
      </c>
      <c r="O630" s="24"/>
    </row>
    <row r="631" s="2" customFormat="1" ht="21" customHeight="1" spans="1:15">
      <c r="A631" s="15">
        <v>597</v>
      </c>
      <c r="B631" s="16" t="s">
        <v>1210</v>
      </c>
      <c r="C631" s="16" t="s">
        <v>2227</v>
      </c>
      <c r="D631" s="16" t="s">
        <v>2586</v>
      </c>
      <c r="E631" s="16" t="s">
        <v>2762</v>
      </c>
      <c r="F631" s="28"/>
      <c r="G631" s="28"/>
      <c r="H631" s="16" t="s">
        <v>1168</v>
      </c>
      <c r="I631" s="28"/>
      <c r="J631" s="16" t="s">
        <v>2618</v>
      </c>
      <c r="K631" s="25">
        <v>44197</v>
      </c>
      <c r="L631" s="25">
        <v>44531</v>
      </c>
      <c r="M631" s="16" t="s">
        <v>2286</v>
      </c>
      <c r="N631" s="26" t="s">
        <v>2286</v>
      </c>
      <c r="O631" s="24"/>
    </row>
    <row r="632" s="2" customFormat="1" ht="21" customHeight="1" spans="1:15">
      <c r="A632" s="15">
        <v>598</v>
      </c>
      <c r="B632" s="16" t="s">
        <v>2090</v>
      </c>
      <c r="C632" s="16" t="s">
        <v>2227</v>
      </c>
      <c r="D632" s="16" t="s">
        <v>2586</v>
      </c>
      <c r="E632" s="16" t="s">
        <v>2763</v>
      </c>
      <c r="F632" s="16">
        <v>25.9254</v>
      </c>
      <c r="G632" s="16" t="s">
        <v>2764</v>
      </c>
      <c r="H632" s="16" t="s">
        <v>1168</v>
      </c>
      <c r="I632" s="16">
        <v>25.9254</v>
      </c>
      <c r="J632" s="16" t="s">
        <v>2765</v>
      </c>
      <c r="K632" s="25">
        <v>44197</v>
      </c>
      <c r="L632" s="25">
        <v>44531</v>
      </c>
      <c r="M632" s="16" t="s">
        <v>2286</v>
      </c>
      <c r="N632" s="26" t="s">
        <v>2286</v>
      </c>
      <c r="O632" s="24"/>
    </row>
    <row r="633" s="2" customFormat="1" ht="21" customHeight="1" spans="1:15">
      <c r="A633" s="15">
        <v>599</v>
      </c>
      <c r="B633" s="16" t="s">
        <v>2548</v>
      </c>
      <c r="C633" s="16" t="s">
        <v>2227</v>
      </c>
      <c r="D633" s="16" t="s">
        <v>2586</v>
      </c>
      <c r="E633" s="16" t="s">
        <v>2766</v>
      </c>
      <c r="F633" s="16">
        <v>37.3039</v>
      </c>
      <c r="G633" s="16" t="s">
        <v>2767</v>
      </c>
      <c r="H633" s="16" t="s">
        <v>1168</v>
      </c>
      <c r="I633" s="16">
        <v>37.3039</v>
      </c>
      <c r="J633" s="16" t="s">
        <v>2768</v>
      </c>
      <c r="K633" s="25">
        <v>44197</v>
      </c>
      <c r="L633" s="25">
        <v>44531</v>
      </c>
      <c r="M633" s="16" t="s">
        <v>2286</v>
      </c>
      <c r="N633" s="26" t="s">
        <v>2286</v>
      </c>
      <c r="O633" s="24"/>
    </row>
    <row r="634" s="2" customFormat="1" ht="21" customHeight="1" spans="1:15">
      <c r="A634" s="15">
        <v>600</v>
      </c>
      <c r="B634" s="16" t="s">
        <v>2121</v>
      </c>
      <c r="C634" s="16" t="s">
        <v>2227</v>
      </c>
      <c r="D634" s="16" t="s">
        <v>2586</v>
      </c>
      <c r="E634" s="16" t="s">
        <v>2769</v>
      </c>
      <c r="F634" s="16">
        <v>23.5019</v>
      </c>
      <c r="G634" s="16" t="s">
        <v>2770</v>
      </c>
      <c r="H634" s="16" t="s">
        <v>1168</v>
      </c>
      <c r="I634" s="16">
        <v>23.5019</v>
      </c>
      <c r="J634" s="16" t="s">
        <v>2771</v>
      </c>
      <c r="K634" s="25">
        <v>44197</v>
      </c>
      <c r="L634" s="25">
        <v>44531</v>
      </c>
      <c r="M634" s="16" t="s">
        <v>2286</v>
      </c>
      <c r="N634" s="26" t="s">
        <v>2286</v>
      </c>
      <c r="O634" s="24"/>
    </row>
    <row r="635" s="2" customFormat="1" ht="21" customHeight="1" spans="1:15">
      <c r="A635" s="15">
        <v>601</v>
      </c>
      <c r="B635" s="16" t="s">
        <v>2133</v>
      </c>
      <c r="C635" s="16" t="s">
        <v>2227</v>
      </c>
      <c r="D635" s="16" t="s">
        <v>2586</v>
      </c>
      <c r="E635" s="16" t="s">
        <v>2772</v>
      </c>
      <c r="F635" s="16">
        <v>18.6225</v>
      </c>
      <c r="G635" s="16" t="s">
        <v>2773</v>
      </c>
      <c r="H635" s="16" t="s">
        <v>1168</v>
      </c>
      <c r="I635" s="16">
        <v>18.6225</v>
      </c>
      <c r="J635" s="16" t="s">
        <v>2774</v>
      </c>
      <c r="K635" s="25">
        <v>44197</v>
      </c>
      <c r="L635" s="25">
        <v>44531</v>
      </c>
      <c r="M635" s="16" t="s">
        <v>2286</v>
      </c>
      <c r="N635" s="26" t="s">
        <v>2286</v>
      </c>
      <c r="O635" s="24"/>
    </row>
    <row r="636" s="2" customFormat="1" ht="21" customHeight="1" spans="1:15">
      <c r="A636" s="15">
        <v>602</v>
      </c>
      <c r="B636" s="16" t="s">
        <v>2045</v>
      </c>
      <c r="C636" s="16" t="s">
        <v>2227</v>
      </c>
      <c r="D636" s="16" t="s">
        <v>2586</v>
      </c>
      <c r="E636" s="16" t="s">
        <v>2775</v>
      </c>
      <c r="F636" s="20">
        <v>14.8423</v>
      </c>
      <c r="G636" s="20" t="s">
        <v>2776</v>
      </c>
      <c r="H636" s="16" t="s">
        <v>1168</v>
      </c>
      <c r="I636" s="20">
        <v>14.8423</v>
      </c>
      <c r="J636" s="16" t="s">
        <v>2777</v>
      </c>
      <c r="K636" s="25">
        <v>44197</v>
      </c>
      <c r="L636" s="25">
        <v>44531</v>
      </c>
      <c r="M636" s="16" t="s">
        <v>2286</v>
      </c>
      <c r="N636" s="26" t="s">
        <v>2286</v>
      </c>
      <c r="O636" s="24"/>
    </row>
    <row r="637" s="2" customFormat="1" ht="21" customHeight="1" spans="1:15">
      <c r="A637" s="15">
        <v>603</v>
      </c>
      <c r="B637" s="16" t="s">
        <v>1172</v>
      </c>
      <c r="C637" s="16" t="s">
        <v>2227</v>
      </c>
      <c r="D637" s="16" t="s">
        <v>2586</v>
      </c>
      <c r="E637" s="16" t="s">
        <v>2778</v>
      </c>
      <c r="F637" s="44"/>
      <c r="G637" s="44"/>
      <c r="H637" s="16" t="s">
        <v>1168</v>
      </c>
      <c r="I637" s="44"/>
      <c r="J637" s="16" t="s">
        <v>2779</v>
      </c>
      <c r="K637" s="25">
        <v>44197</v>
      </c>
      <c r="L637" s="25">
        <v>44531</v>
      </c>
      <c r="M637" s="16" t="s">
        <v>2286</v>
      </c>
      <c r="N637" s="26" t="s">
        <v>2286</v>
      </c>
      <c r="O637" s="24"/>
    </row>
    <row r="638" s="2" customFormat="1" ht="21" customHeight="1" spans="1:15">
      <c r="A638" s="15">
        <v>604</v>
      </c>
      <c r="B638" s="16" t="s">
        <v>2780</v>
      </c>
      <c r="C638" s="16" t="s">
        <v>2227</v>
      </c>
      <c r="D638" s="16" t="s">
        <v>2586</v>
      </c>
      <c r="E638" s="16" t="s">
        <v>2781</v>
      </c>
      <c r="F638" s="28"/>
      <c r="G638" s="28"/>
      <c r="H638" s="16" t="s">
        <v>1168</v>
      </c>
      <c r="I638" s="28"/>
      <c r="J638" s="16" t="s">
        <v>2768</v>
      </c>
      <c r="K638" s="25">
        <v>44197</v>
      </c>
      <c r="L638" s="25">
        <v>44531</v>
      </c>
      <c r="M638" s="16" t="s">
        <v>2286</v>
      </c>
      <c r="N638" s="26" t="s">
        <v>2286</v>
      </c>
      <c r="O638" s="24"/>
    </row>
    <row r="639" s="2" customFormat="1" ht="21" customHeight="1" spans="1:15">
      <c r="A639" s="15">
        <v>605</v>
      </c>
      <c r="B639" s="16" t="s">
        <v>2399</v>
      </c>
      <c r="C639" s="16" t="s">
        <v>2227</v>
      </c>
      <c r="D639" s="16" t="s">
        <v>2586</v>
      </c>
      <c r="E639" s="16" t="s">
        <v>2782</v>
      </c>
      <c r="F639" s="16">
        <v>9.8035</v>
      </c>
      <c r="G639" s="16" t="s">
        <v>2783</v>
      </c>
      <c r="H639" s="16" t="s">
        <v>1168</v>
      </c>
      <c r="I639" s="16">
        <v>9.8035</v>
      </c>
      <c r="J639" s="16" t="s">
        <v>2784</v>
      </c>
      <c r="K639" s="25">
        <v>44197</v>
      </c>
      <c r="L639" s="25">
        <v>44531</v>
      </c>
      <c r="M639" s="16" t="s">
        <v>2286</v>
      </c>
      <c r="N639" s="26" t="s">
        <v>2286</v>
      </c>
      <c r="O639" s="24"/>
    </row>
    <row r="640" s="2" customFormat="1" ht="21" customHeight="1" spans="1:15">
      <c r="A640" s="15">
        <v>606</v>
      </c>
      <c r="B640" s="16" t="s">
        <v>2785</v>
      </c>
      <c r="C640" s="16" t="s">
        <v>2227</v>
      </c>
      <c r="D640" s="16" t="s">
        <v>2586</v>
      </c>
      <c r="E640" s="16" t="s">
        <v>2786</v>
      </c>
      <c r="F640" s="20">
        <v>50.6484</v>
      </c>
      <c r="G640" s="20" t="s">
        <v>2787</v>
      </c>
      <c r="H640" s="16" t="s">
        <v>1168</v>
      </c>
      <c r="I640" s="20">
        <v>50.6484</v>
      </c>
      <c r="J640" s="16" t="s">
        <v>2788</v>
      </c>
      <c r="K640" s="25">
        <v>44197</v>
      </c>
      <c r="L640" s="25">
        <v>44531</v>
      </c>
      <c r="M640" s="16" t="s">
        <v>2286</v>
      </c>
      <c r="N640" s="26" t="s">
        <v>2286</v>
      </c>
      <c r="O640" s="24"/>
    </row>
    <row r="641" s="2" customFormat="1" ht="21" customHeight="1" spans="1:15">
      <c r="A641" s="15">
        <v>607</v>
      </c>
      <c r="B641" s="16" t="s">
        <v>2376</v>
      </c>
      <c r="C641" s="16" t="s">
        <v>2227</v>
      </c>
      <c r="D641" s="16" t="s">
        <v>2586</v>
      </c>
      <c r="E641" s="16" t="s">
        <v>2789</v>
      </c>
      <c r="F641" s="28"/>
      <c r="G641" s="28"/>
      <c r="H641" s="16" t="s">
        <v>1168</v>
      </c>
      <c r="I641" s="28"/>
      <c r="J641" s="16" t="s">
        <v>2790</v>
      </c>
      <c r="K641" s="25">
        <v>44197</v>
      </c>
      <c r="L641" s="25">
        <v>44531</v>
      </c>
      <c r="M641" s="16" t="s">
        <v>2286</v>
      </c>
      <c r="N641" s="26" t="s">
        <v>2286</v>
      </c>
      <c r="O641" s="24"/>
    </row>
    <row r="642" s="2" customFormat="1" ht="21" customHeight="1" spans="1:15">
      <c r="A642" s="15">
        <v>608</v>
      </c>
      <c r="B642" s="16" t="s">
        <v>2497</v>
      </c>
      <c r="C642" s="16" t="s">
        <v>2227</v>
      </c>
      <c r="D642" s="16" t="s">
        <v>2586</v>
      </c>
      <c r="E642" s="16" t="s">
        <v>2791</v>
      </c>
      <c r="F642" s="16">
        <v>24.4562</v>
      </c>
      <c r="G642" s="16" t="s">
        <v>2792</v>
      </c>
      <c r="H642" s="16" t="s">
        <v>1168</v>
      </c>
      <c r="I642" s="16">
        <v>24.4562</v>
      </c>
      <c r="J642" s="16" t="s">
        <v>2793</v>
      </c>
      <c r="K642" s="25">
        <v>44197</v>
      </c>
      <c r="L642" s="25">
        <v>44531</v>
      </c>
      <c r="M642" s="16" t="s">
        <v>2286</v>
      </c>
      <c r="N642" s="26" t="s">
        <v>2286</v>
      </c>
      <c r="O642" s="24"/>
    </row>
    <row r="643" s="2" customFormat="1" ht="21" customHeight="1" spans="1:15">
      <c r="A643" s="15">
        <v>609</v>
      </c>
      <c r="B643" s="16" t="s">
        <v>2097</v>
      </c>
      <c r="C643" s="16" t="s">
        <v>2227</v>
      </c>
      <c r="D643" s="16" t="s">
        <v>2586</v>
      </c>
      <c r="E643" s="16" t="s">
        <v>2794</v>
      </c>
      <c r="F643" s="16">
        <v>173.4629</v>
      </c>
      <c r="G643" s="16" t="s">
        <v>2795</v>
      </c>
      <c r="H643" s="16" t="s">
        <v>1168</v>
      </c>
      <c r="I643" s="16">
        <v>173.4629</v>
      </c>
      <c r="J643" s="16" t="s">
        <v>2796</v>
      </c>
      <c r="K643" s="25">
        <v>44197</v>
      </c>
      <c r="L643" s="25">
        <v>44531</v>
      </c>
      <c r="M643" s="16" t="s">
        <v>2286</v>
      </c>
      <c r="N643" s="26" t="s">
        <v>2286</v>
      </c>
      <c r="O643" s="24"/>
    </row>
    <row r="644" s="2" customFormat="1" ht="21" customHeight="1" spans="1:15">
      <c r="A644" s="15">
        <v>610</v>
      </c>
      <c r="B644" s="16" t="s">
        <v>2097</v>
      </c>
      <c r="C644" s="16" t="s">
        <v>2227</v>
      </c>
      <c r="D644" s="16" t="s">
        <v>2586</v>
      </c>
      <c r="E644" s="16" t="s">
        <v>2797</v>
      </c>
      <c r="F644" s="16">
        <v>220.0674</v>
      </c>
      <c r="G644" s="16" t="s">
        <v>2798</v>
      </c>
      <c r="H644" s="16" t="s">
        <v>1168</v>
      </c>
      <c r="I644" s="16">
        <v>220.0674</v>
      </c>
      <c r="J644" s="16" t="s">
        <v>2796</v>
      </c>
      <c r="K644" s="25">
        <v>44197</v>
      </c>
      <c r="L644" s="25">
        <v>44531</v>
      </c>
      <c r="M644" s="16" t="s">
        <v>2286</v>
      </c>
      <c r="N644" s="26" t="s">
        <v>2286</v>
      </c>
      <c r="O644" s="24"/>
    </row>
    <row r="645" s="2" customFormat="1" ht="21" customHeight="1" spans="1:15">
      <c r="A645" s="15">
        <v>611</v>
      </c>
      <c r="B645" s="16" t="s">
        <v>1715</v>
      </c>
      <c r="C645" s="16" t="s">
        <v>2227</v>
      </c>
      <c r="D645" s="16" t="s">
        <v>2586</v>
      </c>
      <c r="E645" s="16" t="s">
        <v>2799</v>
      </c>
      <c r="F645" s="20">
        <v>18.7082</v>
      </c>
      <c r="G645" s="20" t="s">
        <v>2800</v>
      </c>
      <c r="H645" s="16" t="s">
        <v>1168</v>
      </c>
      <c r="I645" s="20">
        <v>18.7082</v>
      </c>
      <c r="J645" s="16" t="s">
        <v>2801</v>
      </c>
      <c r="K645" s="25">
        <v>44197</v>
      </c>
      <c r="L645" s="25">
        <v>44531</v>
      </c>
      <c r="M645" s="16" t="s">
        <v>2286</v>
      </c>
      <c r="N645" s="26" t="s">
        <v>2286</v>
      </c>
      <c r="O645" s="24"/>
    </row>
    <row r="646" s="2" customFormat="1" ht="21" customHeight="1" spans="1:15">
      <c r="A646" s="15">
        <v>612</v>
      </c>
      <c r="B646" s="16" t="s">
        <v>1715</v>
      </c>
      <c r="C646" s="16" t="s">
        <v>2227</v>
      </c>
      <c r="D646" s="16" t="s">
        <v>2586</v>
      </c>
      <c r="E646" s="16" t="s">
        <v>2802</v>
      </c>
      <c r="F646" s="44"/>
      <c r="G646" s="44"/>
      <c r="H646" s="16" t="s">
        <v>1168</v>
      </c>
      <c r="I646" s="44"/>
      <c r="J646" s="16" t="s">
        <v>2801</v>
      </c>
      <c r="K646" s="25">
        <v>44197</v>
      </c>
      <c r="L646" s="25">
        <v>44531</v>
      </c>
      <c r="M646" s="16" t="s">
        <v>2286</v>
      </c>
      <c r="N646" s="26" t="s">
        <v>2286</v>
      </c>
      <c r="O646" s="24"/>
    </row>
    <row r="647" s="2" customFormat="1" ht="21" customHeight="1" spans="1:15">
      <c r="A647" s="15">
        <v>613</v>
      </c>
      <c r="B647" s="16" t="s">
        <v>1715</v>
      </c>
      <c r="C647" s="16" t="s">
        <v>2227</v>
      </c>
      <c r="D647" s="16" t="s">
        <v>2586</v>
      </c>
      <c r="E647" s="16" t="s">
        <v>2803</v>
      </c>
      <c r="F647" s="28"/>
      <c r="G647" s="28"/>
      <c r="H647" s="16" t="s">
        <v>1168</v>
      </c>
      <c r="I647" s="28"/>
      <c r="J647" s="16" t="s">
        <v>2801</v>
      </c>
      <c r="K647" s="25">
        <v>44197</v>
      </c>
      <c r="L647" s="25">
        <v>44531</v>
      </c>
      <c r="M647" s="16" t="s">
        <v>2286</v>
      </c>
      <c r="N647" s="26" t="s">
        <v>2286</v>
      </c>
      <c r="O647" s="24"/>
    </row>
    <row r="648" s="2" customFormat="1" ht="21" customHeight="1" spans="1:15">
      <c r="A648" s="15">
        <v>614</v>
      </c>
      <c r="B648" s="16" t="s">
        <v>2178</v>
      </c>
      <c r="C648" s="16" t="s">
        <v>2227</v>
      </c>
      <c r="D648" s="16" t="s">
        <v>2586</v>
      </c>
      <c r="E648" s="16" t="s">
        <v>2804</v>
      </c>
      <c r="F648" s="16">
        <v>166.5223</v>
      </c>
      <c r="G648" s="16" t="s">
        <v>2805</v>
      </c>
      <c r="H648" s="16" t="s">
        <v>1168</v>
      </c>
      <c r="I648" s="16">
        <v>166.5223</v>
      </c>
      <c r="J648" s="16" t="s">
        <v>2730</v>
      </c>
      <c r="K648" s="25">
        <v>44197</v>
      </c>
      <c r="L648" s="25">
        <v>44531</v>
      </c>
      <c r="M648" s="16" t="s">
        <v>2286</v>
      </c>
      <c r="N648" s="26" t="s">
        <v>2286</v>
      </c>
      <c r="O648" s="24"/>
    </row>
    <row r="649" s="2" customFormat="1" ht="21" customHeight="1" spans="1:15">
      <c r="A649" s="15">
        <v>615</v>
      </c>
      <c r="B649" s="16" t="s">
        <v>2015</v>
      </c>
      <c r="C649" s="16" t="s">
        <v>2227</v>
      </c>
      <c r="D649" s="16" t="s">
        <v>2586</v>
      </c>
      <c r="E649" s="16" t="s">
        <v>2806</v>
      </c>
      <c r="F649" s="16">
        <v>18.1257</v>
      </c>
      <c r="G649" s="16" t="s">
        <v>2807</v>
      </c>
      <c r="H649" s="16" t="s">
        <v>1168</v>
      </c>
      <c r="I649" s="16">
        <v>18.1257</v>
      </c>
      <c r="J649" s="16" t="s">
        <v>2808</v>
      </c>
      <c r="K649" s="25">
        <v>44197</v>
      </c>
      <c r="L649" s="25">
        <v>44531</v>
      </c>
      <c r="M649" s="16" t="s">
        <v>2286</v>
      </c>
      <c r="N649" s="26" t="s">
        <v>2286</v>
      </c>
      <c r="O649" s="24"/>
    </row>
    <row r="650" s="2" customFormat="1" ht="21" customHeight="1" spans="1:15">
      <c r="A650" s="15">
        <v>616</v>
      </c>
      <c r="B650" s="16" t="s">
        <v>2640</v>
      </c>
      <c r="C650" s="16" t="s">
        <v>2227</v>
      </c>
      <c r="D650" s="16" t="s">
        <v>2586</v>
      </c>
      <c r="E650" s="16" t="s">
        <v>2809</v>
      </c>
      <c r="F650" s="20">
        <v>24.9772</v>
      </c>
      <c r="G650" s="20" t="s">
        <v>2810</v>
      </c>
      <c r="H650" s="16" t="s">
        <v>1168</v>
      </c>
      <c r="I650" s="20">
        <v>24.9772</v>
      </c>
      <c r="J650" s="16" t="s">
        <v>2811</v>
      </c>
      <c r="K650" s="25">
        <v>44197</v>
      </c>
      <c r="L650" s="25">
        <v>44531</v>
      </c>
      <c r="M650" s="16" t="s">
        <v>2286</v>
      </c>
      <c r="N650" s="26" t="s">
        <v>2286</v>
      </c>
      <c r="O650" s="24"/>
    </row>
    <row r="651" s="2" customFormat="1" ht="21" customHeight="1" spans="1:15">
      <c r="A651" s="15">
        <v>617</v>
      </c>
      <c r="B651" s="16" t="s">
        <v>2564</v>
      </c>
      <c r="C651" s="16" t="s">
        <v>2227</v>
      </c>
      <c r="D651" s="16" t="s">
        <v>2586</v>
      </c>
      <c r="E651" s="16" t="s">
        <v>2812</v>
      </c>
      <c r="F651" s="28"/>
      <c r="G651" s="28"/>
      <c r="H651" s="16" t="s">
        <v>1168</v>
      </c>
      <c r="I651" s="28"/>
      <c r="J651" s="16" t="s">
        <v>2813</v>
      </c>
      <c r="K651" s="25">
        <v>44197</v>
      </c>
      <c r="L651" s="25">
        <v>44531</v>
      </c>
      <c r="M651" s="16" t="s">
        <v>2286</v>
      </c>
      <c r="N651" s="26" t="s">
        <v>2286</v>
      </c>
      <c r="O651" s="24"/>
    </row>
    <row r="652" s="2" customFormat="1" ht="21" customHeight="1" spans="1:15">
      <c r="A652" s="15">
        <v>618</v>
      </c>
      <c r="B652" s="16" t="s">
        <v>2814</v>
      </c>
      <c r="C652" s="16" t="s">
        <v>2227</v>
      </c>
      <c r="D652" s="16" t="s">
        <v>2586</v>
      </c>
      <c r="E652" s="16" t="s">
        <v>2815</v>
      </c>
      <c r="F652" s="16">
        <v>45.0456</v>
      </c>
      <c r="G652" s="16" t="s">
        <v>2816</v>
      </c>
      <c r="H652" s="16" t="s">
        <v>1168</v>
      </c>
      <c r="I652" s="16">
        <v>45.0456</v>
      </c>
      <c r="J652" s="16" t="s">
        <v>2817</v>
      </c>
      <c r="K652" s="25">
        <v>44197</v>
      </c>
      <c r="L652" s="25">
        <v>44531</v>
      </c>
      <c r="M652" s="16" t="s">
        <v>2286</v>
      </c>
      <c r="N652" s="26" t="s">
        <v>2286</v>
      </c>
      <c r="O652" s="24"/>
    </row>
    <row r="653" s="2" customFormat="1" ht="21" customHeight="1" spans="1:15">
      <c r="A653" s="15">
        <v>619</v>
      </c>
      <c r="B653" s="16" t="s">
        <v>2818</v>
      </c>
      <c r="C653" s="16" t="s">
        <v>2227</v>
      </c>
      <c r="D653" s="16" t="s">
        <v>2586</v>
      </c>
      <c r="E653" s="16" t="s">
        <v>2819</v>
      </c>
      <c r="F653" s="16">
        <v>29.258</v>
      </c>
      <c r="G653" s="16" t="s">
        <v>2820</v>
      </c>
      <c r="H653" s="16" t="s">
        <v>1168</v>
      </c>
      <c r="I653" s="16">
        <v>29.258</v>
      </c>
      <c r="J653" s="16" t="s">
        <v>2821</v>
      </c>
      <c r="K653" s="25">
        <v>44197</v>
      </c>
      <c r="L653" s="25">
        <v>44531</v>
      </c>
      <c r="M653" s="16" t="s">
        <v>2286</v>
      </c>
      <c r="N653" s="26" t="s">
        <v>2286</v>
      </c>
      <c r="O653" s="24"/>
    </row>
    <row r="654" s="2" customFormat="1" ht="21" customHeight="1" spans="1:15">
      <c r="A654" s="15">
        <v>620</v>
      </c>
      <c r="B654" s="16" t="s">
        <v>2822</v>
      </c>
      <c r="C654" s="16" t="s">
        <v>2227</v>
      </c>
      <c r="D654" s="16" t="s">
        <v>2586</v>
      </c>
      <c r="E654" s="16" t="s">
        <v>2823</v>
      </c>
      <c r="F654" s="16">
        <v>53.4352</v>
      </c>
      <c r="G654" s="16" t="s">
        <v>2824</v>
      </c>
      <c r="H654" s="16" t="s">
        <v>1168</v>
      </c>
      <c r="I654" s="16">
        <v>53.4352</v>
      </c>
      <c r="J654" s="16" t="s">
        <v>2825</v>
      </c>
      <c r="K654" s="25">
        <v>44197</v>
      </c>
      <c r="L654" s="25">
        <v>44531</v>
      </c>
      <c r="M654" s="16" t="s">
        <v>2286</v>
      </c>
      <c r="N654" s="26" t="s">
        <v>2286</v>
      </c>
      <c r="O654" s="24"/>
    </row>
    <row r="655" s="2" customFormat="1" ht="21" customHeight="1" spans="1:15">
      <c r="A655" s="15">
        <v>621</v>
      </c>
      <c r="B655" s="16" t="s">
        <v>2826</v>
      </c>
      <c r="C655" s="16" t="s">
        <v>2227</v>
      </c>
      <c r="D655" s="16" t="s">
        <v>2586</v>
      </c>
      <c r="E655" s="16" t="s">
        <v>2827</v>
      </c>
      <c r="F655" s="20">
        <v>24.1516</v>
      </c>
      <c r="G655" s="20" t="s">
        <v>2828</v>
      </c>
      <c r="H655" s="16" t="s">
        <v>1168</v>
      </c>
      <c r="I655" s="20">
        <v>24.1516</v>
      </c>
      <c r="J655" s="16" t="s">
        <v>2829</v>
      </c>
      <c r="K655" s="25">
        <v>44197</v>
      </c>
      <c r="L655" s="25">
        <v>44531</v>
      </c>
      <c r="M655" s="16" t="s">
        <v>2286</v>
      </c>
      <c r="N655" s="26" t="s">
        <v>2286</v>
      </c>
      <c r="O655" s="24"/>
    </row>
    <row r="656" s="2" customFormat="1" ht="21" customHeight="1" spans="1:15">
      <c r="A656" s="15">
        <v>622</v>
      </c>
      <c r="B656" s="16" t="s">
        <v>2176</v>
      </c>
      <c r="C656" s="16" t="s">
        <v>2227</v>
      </c>
      <c r="D656" s="16" t="s">
        <v>2586</v>
      </c>
      <c r="E656" s="16" t="s">
        <v>2830</v>
      </c>
      <c r="F656" s="28"/>
      <c r="G656" s="28"/>
      <c r="H656" s="16" t="s">
        <v>1168</v>
      </c>
      <c r="I656" s="28"/>
      <c r="J656" s="16" t="s">
        <v>2733</v>
      </c>
      <c r="K656" s="25">
        <v>44197</v>
      </c>
      <c r="L656" s="25">
        <v>44531</v>
      </c>
      <c r="M656" s="16" t="s">
        <v>2286</v>
      </c>
      <c r="N656" s="26" t="s">
        <v>2286</v>
      </c>
      <c r="O656" s="24"/>
    </row>
    <row r="657" s="2" customFormat="1" ht="21" customHeight="1" spans="1:15">
      <c r="A657" s="15">
        <v>623</v>
      </c>
      <c r="B657" s="16" t="s">
        <v>2831</v>
      </c>
      <c r="C657" s="16" t="s">
        <v>2227</v>
      </c>
      <c r="D657" s="16" t="s">
        <v>2586</v>
      </c>
      <c r="E657" s="16" t="s">
        <v>2832</v>
      </c>
      <c r="F657" s="20">
        <v>2.045</v>
      </c>
      <c r="G657" s="20" t="s">
        <v>2833</v>
      </c>
      <c r="H657" s="16" t="s">
        <v>1168</v>
      </c>
      <c r="I657" s="20">
        <v>2.045</v>
      </c>
      <c r="J657" s="16" t="s">
        <v>2748</v>
      </c>
      <c r="K657" s="25">
        <v>44197</v>
      </c>
      <c r="L657" s="25">
        <v>44531</v>
      </c>
      <c r="M657" s="16" t="s">
        <v>2286</v>
      </c>
      <c r="N657" s="26" t="s">
        <v>2286</v>
      </c>
      <c r="O657" s="24"/>
    </row>
    <row r="658" s="2" customFormat="1" ht="21" customHeight="1" spans="1:15">
      <c r="A658" s="15">
        <v>624</v>
      </c>
      <c r="B658" s="16" t="s">
        <v>2668</v>
      </c>
      <c r="C658" s="16" t="s">
        <v>2227</v>
      </c>
      <c r="D658" s="16" t="s">
        <v>2586</v>
      </c>
      <c r="E658" s="16" t="s">
        <v>2834</v>
      </c>
      <c r="F658" s="44"/>
      <c r="G658" s="44"/>
      <c r="H658" s="16" t="s">
        <v>1168</v>
      </c>
      <c r="I658" s="44"/>
      <c r="J658" s="16" t="s">
        <v>2725</v>
      </c>
      <c r="K658" s="25">
        <v>44197</v>
      </c>
      <c r="L658" s="25">
        <v>44531</v>
      </c>
      <c r="M658" s="16" t="s">
        <v>2286</v>
      </c>
      <c r="N658" s="26" t="s">
        <v>2286</v>
      </c>
      <c r="O658" s="24"/>
    </row>
    <row r="659" s="2" customFormat="1" ht="21" customHeight="1" spans="1:15">
      <c r="A659" s="15">
        <v>625</v>
      </c>
      <c r="B659" s="16" t="s">
        <v>2668</v>
      </c>
      <c r="C659" s="16" t="s">
        <v>2227</v>
      </c>
      <c r="D659" s="16" t="s">
        <v>2586</v>
      </c>
      <c r="E659" s="16" t="s">
        <v>2835</v>
      </c>
      <c r="F659" s="28"/>
      <c r="G659" s="28"/>
      <c r="H659" s="16" t="s">
        <v>1168</v>
      </c>
      <c r="I659" s="28"/>
      <c r="J659" s="16" t="s">
        <v>2725</v>
      </c>
      <c r="K659" s="25">
        <v>44197</v>
      </c>
      <c r="L659" s="25">
        <v>44531</v>
      </c>
      <c r="M659" s="16" t="s">
        <v>2286</v>
      </c>
      <c r="N659" s="26" t="s">
        <v>2286</v>
      </c>
      <c r="O659" s="24"/>
    </row>
    <row r="660" s="2" customFormat="1" ht="21" customHeight="1" spans="1:15">
      <c r="A660" s="15">
        <v>626</v>
      </c>
      <c r="B660" s="16" t="s">
        <v>2836</v>
      </c>
      <c r="C660" s="16" t="s">
        <v>2227</v>
      </c>
      <c r="D660" s="16" t="s">
        <v>2586</v>
      </c>
      <c r="E660" s="16" t="s">
        <v>2837</v>
      </c>
      <c r="F660" s="16">
        <v>0.5333</v>
      </c>
      <c r="G660" s="16" t="s">
        <v>2838</v>
      </c>
      <c r="H660" s="16" t="s">
        <v>1168</v>
      </c>
      <c r="I660" s="16">
        <v>0.5333</v>
      </c>
      <c r="J660" s="16" t="s">
        <v>2808</v>
      </c>
      <c r="K660" s="25">
        <v>44197</v>
      </c>
      <c r="L660" s="25">
        <v>44531</v>
      </c>
      <c r="M660" s="16" t="s">
        <v>2286</v>
      </c>
      <c r="N660" s="26" t="s">
        <v>2286</v>
      </c>
      <c r="O660" s="24"/>
    </row>
    <row r="661" s="2" customFormat="1" ht="21" customHeight="1" spans="1:15">
      <c r="A661" s="15">
        <v>627</v>
      </c>
      <c r="B661" s="16" t="s">
        <v>2836</v>
      </c>
      <c r="C661" s="16" t="s">
        <v>2227</v>
      </c>
      <c r="D661" s="16" t="s">
        <v>2586</v>
      </c>
      <c r="E661" s="16" t="s">
        <v>2839</v>
      </c>
      <c r="F661" s="16">
        <v>3.2528</v>
      </c>
      <c r="G661" s="16" t="s">
        <v>2840</v>
      </c>
      <c r="H661" s="16" t="s">
        <v>1168</v>
      </c>
      <c r="I661" s="16">
        <v>3.2528</v>
      </c>
      <c r="J661" s="16" t="s">
        <v>2841</v>
      </c>
      <c r="K661" s="25">
        <v>44197</v>
      </c>
      <c r="L661" s="25">
        <v>44531</v>
      </c>
      <c r="M661" s="16" t="s">
        <v>2286</v>
      </c>
      <c r="N661" s="26" t="s">
        <v>2286</v>
      </c>
      <c r="O661" s="24"/>
    </row>
    <row r="662" s="2" customFormat="1" ht="21" customHeight="1" spans="1:15">
      <c r="A662" s="15">
        <v>628</v>
      </c>
      <c r="B662" s="16" t="s">
        <v>1969</v>
      </c>
      <c r="C662" s="16" t="s">
        <v>2227</v>
      </c>
      <c r="D662" s="16" t="s">
        <v>2586</v>
      </c>
      <c r="E662" s="16" t="s">
        <v>2842</v>
      </c>
      <c r="F662" s="16">
        <v>3.658</v>
      </c>
      <c r="G662" s="16" t="s">
        <v>2843</v>
      </c>
      <c r="H662" s="16" t="s">
        <v>1168</v>
      </c>
      <c r="I662" s="16">
        <v>3.658</v>
      </c>
      <c r="J662" s="16" t="s">
        <v>2844</v>
      </c>
      <c r="K662" s="25">
        <v>44197</v>
      </c>
      <c r="L662" s="25">
        <v>44531</v>
      </c>
      <c r="M662" s="16" t="s">
        <v>2286</v>
      </c>
      <c r="N662" s="26" t="s">
        <v>2286</v>
      </c>
      <c r="O662" s="24"/>
    </row>
    <row r="663" s="2" customFormat="1" ht="21" customHeight="1" spans="1:15">
      <c r="A663" s="15">
        <v>629</v>
      </c>
      <c r="B663" s="16" t="s">
        <v>2385</v>
      </c>
      <c r="C663" s="16" t="s">
        <v>2227</v>
      </c>
      <c r="D663" s="16" t="s">
        <v>2586</v>
      </c>
      <c r="E663" s="16" t="s">
        <v>2845</v>
      </c>
      <c r="F663" s="16">
        <v>3.8014</v>
      </c>
      <c r="G663" s="16" t="s">
        <v>2846</v>
      </c>
      <c r="H663" s="16" t="s">
        <v>1168</v>
      </c>
      <c r="I663" s="16">
        <v>3.8014</v>
      </c>
      <c r="J663" s="16" t="s">
        <v>2847</v>
      </c>
      <c r="K663" s="25">
        <v>44197</v>
      </c>
      <c r="L663" s="25">
        <v>44531</v>
      </c>
      <c r="M663" s="16" t="s">
        <v>2286</v>
      </c>
      <c r="N663" s="26" t="s">
        <v>2286</v>
      </c>
      <c r="O663" s="24"/>
    </row>
    <row r="664" s="2" customFormat="1" ht="21" customHeight="1" spans="1:15">
      <c r="A664" s="15">
        <v>630</v>
      </c>
      <c r="B664" s="16" t="s">
        <v>1987</v>
      </c>
      <c r="C664" s="16" t="s">
        <v>2227</v>
      </c>
      <c r="D664" s="16" t="s">
        <v>2586</v>
      </c>
      <c r="E664" s="16" t="s">
        <v>2848</v>
      </c>
      <c r="F664" s="16">
        <v>13.7282</v>
      </c>
      <c r="G664" s="16" t="s">
        <v>2849</v>
      </c>
      <c r="H664" s="16" t="s">
        <v>1168</v>
      </c>
      <c r="I664" s="16">
        <v>13.7282</v>
      </c>
      <c r="J664" s="16" t="s">
        <v>2850</v>
      </c>
      <c r="K664" s="25">
        <v>44197</v>
      </c>
      <c r="L664" s="25">
        <v>44531</v>
      </c>
      <c r="M664" s="16" t="s">
        <v>2286</v>
      </c>
      <c r="N664" s="26" t="s">
        <v>2286</v>
      </c>
      <c r="O664" s="24"/>
    </row>
    <row r="665" s="2" customFormat="1" ht="21" customHeight="1" spans="1:15">
      <c r="A665" s="15">
        <v>631</v>
      </c>
      <c r="B665" s="16" t="s">
        <v>1969</v>
      </c>
      <c r="C665" s="16" t="s">
        <v>2227</v>
      </c>
      <c r="D665" s="16" t="s">
        <v>2586</v>
      </c>
      <c r="E665" s="16" t="s">
        <v>2851</v>
      </c>
      <c r="F665" s="16">
        <v>5.3107</v>
      </c>
      <c r="G665" s="16" t="s">
        <v>2852</v>
      </c>
      <c r="H665" s="16" t="s">
        <v>1168</v>
      </c>
      <c r="I665" s="16">
        <v>5.3107</v>
      </c>
      <c r="J665" s="16" t="s">
        <v>2844</v>
      </c>
      <c r="K665" s="25">
        <v>44197</v>
      </c>
      <c r="L665" s="25">
        <v>44531</v>
      </c>
      <c r="M665" s="16" t="s">
        <v>2286</v>
      </c>
      <c r="N665" s="26" t="s">
        <v>2286</v>
      </c>
      <c r="O665" s="24"/>
    </row>
    <row r="666" s="2" customFormat="1" ht="21" customHeight="1" spans="1:15">
      <c r="A666" s="15">
        <v>632</v>
      </c>
      <c r="B666" s="16" t="s">
        <v>1969</v>
      </c>
      <c r="C666" s="16" t="s">
        <v>2227</v>
      </c>
      <c r="D666" s="16" t="s">
        <v>2586</v>
      </c>
      <c r="E666" s="16" t="s">
        <v>2853</v>
      </c>
      <c r="F666" s="16">
        <v>16.9869</v>
      </c>
      <c r="G666" s="16" t="s">
        <v>2854</v>
      </c>
      <c r="H666" s="16" t="s">
        <v>1168</v>
      </c>
      <c r="I666" s="16">
        <v>16.9869</v>
      </c>
      <c r="J666" s="16" t="s">
        <v>2844</v>
      </c>
      <c r="K666" s="25">
        <v>44197</v>
      </c>
      <c r="L666" s="25">
        <v>44531</v>
      </c>
      <c r="M666" s="16" t="s">
        <v>2286</v>
      </c>
      <c r="N666" s="26" t="s">
        <v>2286</v>
      </c>
      <c r="O666" s="24"/>
    </row>
    <row r="667" s="2" customFormat="1" ht="21" customHeight="1" spans="1:15">
      <c r="A667" s="15">
        <v>633</v>
      </c>
      <c r="B667" s="16" t="s">
        <v>2626</v>
      </c>
      <c r="C667" s="16" t="s">
        <v>2227</v>
      </c>
      <c r="D667" s="16" t="s">
        <v>2586</v>
      </c>
      <c r="E667" s="16" t="s">
        <v>2855</v>
      </c>
      <c r="F667" s="16">
        <v>0.7554</v>
      </c>
      <c r="G667" s="16" t="s">
        <v>2856</v>
      </c>
      <c r="H667" s="16" t="s">
        <v>1168</v>
      </c>
      <c r="I667" s="16">
        <v>0.7554</v>
      </c>
      <c r="J667" s="16" t="s">
        <v>2857</v>
      </c>
      <c r="K667" s="25">
        <v>44197</v>
      </c>
      <c r="L667" s="25">
        <v>44531</v>
      </c>
      <c r="M667" s="16" t="s">
        <v>2286</v>
      </c>
      <c r="N667" s="26" t="s">
        <v>2286</v>
      </c>
      <c r="O667" s="24"/>
    </row>
    <row r="668" s="2" customFormat="1" ht="21" customHeight="1" spans="1:15">
      <c r="A668" s="15">
        <v>634</v>
      </c>
      <c r="B668" s="16" t="s">
        <v>2858</v>
      </c>
      <c r="C668" s="16" t="s">
        <v>2227</v>
      </c>
      <c r="D668" s="16" t="s">
        <v>2586</v>
      </c>
      <c r="E668" s="16" t="s">
        <v>2859</v>
      </c>
      <c r="F668" s="16">
        <v>1.9927</v>
      </c>
      <c r="G668" s="16" t="s">
        <v>2860</v>
      </c>
      <c r="H668" s="16" t="s">
        <v>1168</v>
      </c>
      <c r="I668" s="16">
        <v>1.9927</v>
      </c>
      <c r="J668" s="16" t="s">
        <v>2861</v>
      </c>
      <c r="K668" s="25">
        <v>44197</v>
      </c>
      <c r="L668" s="25">
        <v>44531</v>
      </c>
      <c r="M668" s="16" t="s">
        <v>2286</v>
      </c>
      <c r="N668" s="26" t="s">
        <v>2286</v>
      </c>
      <c r="O668" s="24"/>
    </row>
    <row r="669" s="2" customFormat="1" ht="21" customHeight="1" spans="1:15">
      <c r="A669" s="15">
        <v>635</v>
      </c>
      <c r="B669" s="16" t="s">
        <v>1969</v>
      </c>
      <c r="C669" s="16" t="s">
        <v>2227</v>
      </c>
      <c r="D669" s="16" t="s">
        <v>2586</v>
      </c>
      <c r="E669" s="16" t="s">
        <v>2862</v>
      </c>
      <c r="F669" s="16">
        <v>2.6801</v>
      </c>
      <c r="G669" s="16" t="s">
        <v>2863</v>
      </c>
      <c r="H669" s="16" t="s">
        <v>1168</v>
      </c>
      <c r="I669" s="16">
        <v>2.6801</v>
      </c>
      <c r="J669" s="16" t="s">
        <v>2844</v>
      </c>
      <c r="K669" s="25">
        <v>44197</v>
      </c>
      <c r="L669" s="25">
        <v>44531</v>
      </c>
      <c r="M669" s="16" t="s">
        <v>2286</v>
      </c>
      <c r="N669" s="26" t="s">
        <v>2286</v>
      </c>
      <c r="O669" s="24"/>
    </row>
    <row r="670" s="2" customFormat="1" ht="21" customHeight="1" spans="1:15">
      <c r="A670" s="15">
        <v>636</v>
      </c>
      <c r="B670" s="16" t="s">
        <v>1969</v>
      </c>
      <c r="C670" s="16" t="s">
        <v>2227</v>
      </c>
      <c r="D670" s="16" t="s">
        <v>2586</v>
      </c>
      <c r="E670" s="16" t="s">
        <v>2864</v>
      </c>
      <c r="F670" s="16">
        <v>1.2402</v>
      </c>
      <c r="G670" s="16" t="s">
        <v>2865</v>
      </c>
      <c r="H670" s="16" t="s">
        <v>1168</v>
      </c>
      <c r="I670" s="16">
        <v>1.2402</v>
      </c>
      <c r="J670" s="16" t="s">
        <v>2844</v>
      </c>
      <c r="K670" s="25">
        <v>44197</v>
      </c>
      <c r="L670" s="25">
        <v>44531</v>
      </c>
      <c r="M670" s="16" t="s">
        <v>2286</v>
      </c>
      <c r="N670" s="26" t="s">
        <v>2286</v>
      </c>
      <c r="O670" s="24"/>
    </row>
    <row r="671" s="2" customFormat="1" ht="21" customHeight="1" spans="1:15">
      <c r="A671" s="15">
        <v>637</v>
      </c>
      <c r="B671" s="16" t="s">
        <v>2472</v>
      </c>
      <c r="C671" s="16" t="s">
        <v>2227</v>
      </c>
      <c r="D671" s="16" t="s">
        <v>2586</v>
      </c>
      <c r="E671" s="16" t="s">
        <v>2866</v>
      </c>
      <c r="F671" s="16">
        <v>47.6294</v>
      </c>
      <c r="G671" s="16" t="s">
        <v>2867</v>
      </c>
      <c r="H671" s="16" t="s">
        <v>1168</v>
      </c>
      <c r="I671" s="16">
        <v>47.6294</v>
      </c>
      <c r="J671" s="16" t="s">
        <v>2739</v>
      </c>
      <c r="K671" s="25">
        <v>44197</v>
      </c>
      <c r="L671" s="25">
        <v>44531</v>
      </c>
      <c r="M671" s="16" t="s">
        <v>2286</v>
      </c>
      <c r="N671" s="26" t="s">
        <v>2286</v>
      </c>
      <c r="O671" s="24"/>
    </row>
    <row r="672" s="2" customFormat="1" ht="21" customHeight="1" spans="1:15">
      <c r="A672" s="15">
        <v>638</v>
      </c>
      <c r="B672" s="16" t="s">
        <v>2472</v>
      </c>
      <c r="C672" s="16" t="s">
        <v>2227</v>
      </c>
      <c r="D672" s="16" t="s">
        <v>2586</v>
      </c>
      <c r="E672" s="16" t="s">
        <v>2868</v>
      </c>
      <c r="F672" s="16">
        <v>3.2237</v>
      </c>
      <c r="G672" s="16" t="s">
        <v>2869</v>
      </c>
      <c r="H672" s="16" t="s">
        <v>1168</v>
      </c>
      <c r="I672" s="16">
        <v>3.2237</v>
      </c>
      <c r="J672" s="16" t="s">
        <v>2739</v>
      </c>
      <c r="K672" s="25">
        <v>44197</v>
      </c>
      <c r="L672" s="25">
        <v>44531</v>
      </c>
      <c r="M672" s="16" t="s">
        <v>2286</v>
      </c>
      <c r="N672" s="26" t="s">
        <v>2286</v>
      </c>
      <c r="O672" s="24"/>
    </row>
    <row r="673" s="2" customFormat="1" ht="21" customHeight="1" spans="1:15">
      <c r="A673" s="15">
        <v>639</v>
      </c>
      <c r="B673" s="16" t="s">
        <v>2472</v>
      </c>
      <c r="C673" s="16" t="s">
        <v>2227</v>
      </c>
      <c r="D673" s="16" t="s">
        <v>2586</v>
      </c>
      <c r="E673" s="16" t="s">
        <v>2870</v>
      </c>
      <c r="F673" s="16">
        <v>5.351</v>
      </c>
      <c r="G673" s="16" t="s">
        <v>2871</v>
      </c>
      <c r="H673" s="16" t="s">
        <v>1168</v>
      </c>
      <c r="I673" s="16">
        <v>5.351</v>
      </c>
      <c r="J673" s="16" t="s">
        <v>2739</v>
      </c>
      <c r="K673" s="25">
        <v>44197</v>
      </c>
      <c r="L673" s="25">
        <v>44531</v>
      </c>
      <c r="M673" s="16" t="s">
        <v>2286</v>
      </c>
      <c r="N673" s="26" t="s">
        <v>2286</v>
      </c>
      <c r="O673" s="24"/>
    </row>
    <row r="674" s="2" customFormat="1" ht="21" customHeight="1" spans="1:15">
      <c r="A674" s="15">
        <v>640</v>
      </c>
      <c r="B674" s="16" t="s">
        <v>2472</v>
      </c>
      <c r="C674" s="16" t="s">
        <v>2227</v>
      </c>
      <c r="D674" s="16" t="s">
        <v>2586</v>
      </c>
      <c r="E674" s="16" t="s">
        <v>2872</v>
      </c>
      <c r="F674" s="16">
        <v>4.2441</v>
      </c>
      <c r="G674" s="16" t="s">
        <v>2873</v>
      </c>
      <c r="H674" s="16" t="s">
        <v>1168</v>
      </c>
      <c r="I674" s="16">
        <v>4.2441</v>
      </c>
      <c r="J674" s="16" t="s">
        <v>2739</v>
      </c>
      <c r="K674" s="25">
        <v>44197</v>
      </c>
      <c r="L674" s="25">
        <v>44531</v>
      </c>
      <c r="M674" s="16" t="s">
        <v>2286</v>
      </c>
      <c r="N674" s="26" t="s">
        <v>2286</v>
      </c>
      <c r="O674" s="24"/>
    </row>
    <row r="675" s="2" customFormat="1" ht="21" customHeight="1" spans="1:15">
      <c r="A675" s="15">
        <v>641</v>
      </c>
      <c r="B675" s="16" t="s">
        <v>1932</v>
      </c>
      <c r="C675" s="16" t="s">
        <v>2227</v>
      </c>
      <c r="D675" s="16" t="s">
        <v>2586</v>
      </c>
      <c r="E675" s="16" t="s">
        <v>2874</v>
      </c>
      <c r="F675" s="16">
        <v>7.11</v>
      </c>
      <c r="G675" s="16" t="s">
        <v>1629</v>
      </c>
      <c r="H675" s="16" t="s">
        <v>1168</v>
      </c>
      <c r="I675" s="16">
        <v>7.11</v>
      </c>
      <c r="J675" s="16" t="s">
        <v>2733</v>
      </c>
      <c r="K675" s="25">
        <v>44197</v>
      </c>
      <c r="L675" s="25">
        <v>44531</v>
      </c>
      <c r="M675" s="16" t="s">
        <v>2286</v>
      </c>
      <c r="N675" s="26" t="s">
        <v>2286</v>
      </c>
      <c r="O675" s="24"/>
    </row>
    <row r="676" s="2" customFormat="1" ht="21" customHeight="1" spans="1:15">
      <c r="A676" s="15">
        <v>642</v>
      </c>
      <c r="B676" s="16" t="s">
        <v>1932</v>
      </c>
      <c r="C676" s="16" t="s">
        <v>2227</v>
      </c>
      <c r="D676" s="16" t="s">
        <v>2586</v>
      </c>
      <c r="E676" s="16" t="s">
        <v>2875</v>
      </c>
      <c r="F676" s="16">
        <v>7.7398</v>
      </c>
      <c r="G676" s="16" t="s">
        <v>2876</v>
      </c>
      <c r="H676" s="16" t="s">
        <v>1168</v>
      </c>
      <c r="I676" s="16">
        <v>7.7398</v>
      </c>
      <c r="J676" s="16" t="s">
        <v>2733</v>
      </c>
      <c r="K676" s="25">
        <v>44197</v>
      </c>
      <c r="L676" s="25">
        <v>44531</v>
      </c>
      <c r="M676" s="16" t="s">
        <v>2286</v>
      </c>
      <c r="N676" s="26" t="s">
        <v>2286</v>
      </c>
      <c r="O676" s="24"/>
    </row>
    <row r="677" s="2" customFormat="1" ht="21" customHeight="1" spans="1:15">
      <c r="A677" s="15">
        <v>643</v>
      </c>
      <c r="B677" s="16" t="s">
        <v>1932</v>
      </c>
      <c r="C677" s="16" t="s">
        <v>2227</v>
      </c>
      <c r="D677" s="16" t="s">
        <v>2586</v>
      </c>
      <c r="E677" s="16" t="s">
        <v>2877</v>
      </c>
      <c r="F677" s="16">
        <v>3.2007</v>
      </c>
      <c r="G677" s="16" t="s">
        <v>2878</v>
      </c>
      <c r="H677" s="16" t="s">
        <v>1168</v>
      </c>
      <c r="I677" s="16">
        <v>3.2007</v>
      </c>
      <c r="J677" s="16" t="s">
        <v>2733</v>
      </c>
      <c r="K677" s="25">
        <v>44197</v>
      </c>
      <c r="L677" s="25">
        <v>44531</v>
      </c>
      <c r="M677" s="16" t="s">
        <v>2286</v>
      </c>
      <c r="N677" s="26" t="s">
        <v>2286</v>
      </c>
      <c r="O677" s="24"/>
    </row>
    <row r="678" s="2" customFormat="1" ht="21" customHeight="1" spans="1:15">
      <c r="A678" s="15">
        <v>644</v>
      </c>
      <c r="B678" s="16" t="s">
        <v>1934</v>
      </c>
      <c r="C678" s="16" t="s">
        <v>2227</v>
      </c>
      <c r="D678" s="16" t="s">
        <v>2586</v>
      </c>
      <c r="E678" s="16" t="s">
        <v>2879</v>
      </c>
      <c r="F678" s="16">
        <v>26.0597</v>
      </c>
      <c r="G678" s="16" t="s">
        <v>2880</v>
      </c>
      <c r="H678" s="16" t="s">
        <v>1168</v>
      </c>
      <c r="I678" s="16">
        <v>26.0597</v>
      </c>
      <c r="J678" s="16" t="s">
        <v>2745</v>
      </c>
      <c r="K678" s="25">
        <v>44197</v>
      </c>
      <c r="L678" s="25">
        <v>44531</v>
      </c>
      <c r="M678" s="16" t="s">
        <v>2286</v>
      </c>
      <c r="N678" s="26" t="s">
        <v>2286</v>
      </c>
      <c r="O678" s="24"/>
    </row>
    <row r="679" s="2" customFormat="1" ht="21" customHeight="1" spans="1:15">
      <c r="A679" s="15">
        <v>645</v>
      </c>
      <c r="B679" s="16" t="s">
        <v>2376</v>
      </c>
      <c r="C679" s="16" t="s">
        <v>2227</v>
      </c>
      <c r="D679" s="16" t="s">
        <v>2586</v>
      </c>
      <c r="E679" s="16" t="s">
        <v>2881</v>
      </c>
      <c r="F679" s="16">
        <v>21.9239</v>
      </c>
      <c r="G679" s="16" t="s">
        <v>2882</v>
      </c>
      <c r="H679" s="16" t="s">
        <v>1168</v>
      </c>
      <c r="I679" s="16">
        <v>21.9239</v>
      </c>
      <c r="J679" s="16" t="s">
        <v>2790</v>
      </c>
      <c r="K679" s="25">
        <v>44197</v>
      </c>
      <c r="L679" s="25">
        <v>44531</v>
      </c>
      <c r="M679" s="16" t="s">
        <v>2286</v>
      </c>
      <c r="N679" s="26" t="s">
        <v>2286</v>
      </c>
      <c r="O679" s="24"/>
    </row>
    <row r="680" s="2" customFormat="1" ht="21" customHeight="1" spans="1:15">
      <c r="A680" s="15">
        <v>646</v>
      </c>
      <c r="B680" s="16" t="s">
        <v>2015</v>
      </c>
      <c r="C680" s="16" t="s">
        <v>2227</v>
      </c>
      <c r="D680" s="16" t="s">
        <v>2586</v>
      </c>
      <c r="E680" s="16" t="s">
        <v>2883</v>
      </c>
      <c r="F680" s="16">
        <v>2.8</v>
      </c>
      <c r="G680" s="16" t="s">
        <v>2884</v>
      </c>
      <c r="H680" s="16" t="s">
        <v>1168</v>
      </c>
      <c r="I680" s="16">
        <v>2.8</v>
      </c>
      <c r="J680" s="16" t="s">
        <v>2808</v>
      </c>
      <c r="K680" s="25">
        <v>44197</v>
      </c>
      <c r="L680" s="25">
        <v>44531</v>
      </c>
      <c r="M680" s="16" t="s">
        <v>2286</v>
      </c>
      <c r="N680" s="26" t="s">
        <v>2286</v>
      </c>
      <c r="O680" s="24"/>
    </row>
    <row r="681" s="2" customFormat="1" ht="21" customHeight="1" spans="1:15">
      <c r="A681" s="15">
        <v>647</v>
      </c>
      <c r="B681" s="16" t="s">
        <v>2885</v>
      </c>
      <c r="C681" s="16" t="s">
        <v>2227</v>
      </c>
      <c r="D681" s="16" t="s">
        <v>2586</v>
      </c>
      <c r="E681" s="16" t="s">
        <v>2886</v>
      </c>
      <c r="F681" s="16">
        <v>11.782</v>
      </c>
      <c r="G681" s="16" t="s">
        <v>2887</v>
      </c>
      <c r="H681" s="16" t="s">
        <v>1168</v>
      </c>
      <c r="I681" s="16">
        <v>11.782</v>
      </c>
      <c r="J681" s="16" t="s">
        <v>2888</v>
      </c>
      <c r="K681" s="25">
        <v>44197</v>
      </c>
      <c r="L681" s="25">
        <v>44531</v>
      </c>
      <c r="M681" s="16" t="s">
        <v>2286</v>
      </c>
      <c r="N681" s="26" t="s">
        <v>2286</v>
      </c>
      <c r="O681" s="24"/>
    </row>
    <row r="682" s="2" customFormat="1" ht="21" customHeight="1" spans="1:15">
      <c r="A682" s="15">
        <v>648</v>
      </c>
      <c r="B682" s="16" t="s">
        <v>2376</v>
      </c>
      <c r="C682" s="16" t="s">
        <v>2227</v>
      </c>
      <c r="D682" s="16" t="s">
        <v>2586</v>
      </c>
      <c r="E682" s="16" t="s">
        <v>2889</v>
      </c>
      <c r="F682" s="16">
        <v>37.7481</v>
      </c>
      <c r="G682" s="16" t="s">
        <v>2890</v>
      </c>
      <c r="H682" s="16" t="s">
        <v>1168</v>
      </c>
      <c r="I682" s="16">
        <v>37.7481</v>
      </c>
      <c r="J682" s="16" t="s">
        <v>2790</v>
      </c>
      <c r="K682" s="25">
        <v>44197</v>
      </c>
      <c r="L682" s="25">
        <v>44531</v>
      </c>
      <c r="M682" s="16" t="s">
        <v>2286</v>
      </c>
      <c r="N682" s="26" t="s">
        <v>2286</v>
      </c>
      <c r="O682" s="24"/>
    </row>
    <row r="683" s="2" customFormat="1" ht="21" customHeight="1" spans="1:15">
      <c r="A683" s="15">
        <v>649</v>
      </c>
      <c r="B683" s="16" t="s">
        <v>2826</v>
      </c>
      <c r="C683" s="16" t="s">
        <v>2227</v>
      </c>
      <c r="D683" s="16" t="s">
        <v>2586</v>
      </c>
      <c r="E683" s="16" t="s">
        <v>2891</v>
      </c>
      <c r="F683" s="16">
        <v>14.059714</v>
      </c>
      <c r="G683" s="16" t="s">
        <v>2892</v>
      </c>
      <c r="H683" s="16" t="s">
        <v>1168</v>
      </c>
      <c r="I683" s="16">
        <v>14.059714</v>
      </c>
      <c r="J683" s="16" t="s">
        <v>2829</v>
      </c>
      <c r="K683" s="25">
        <v>44197</v>
      </c>
      <c r="L683" s="25">
        <v>44531</v>
      </c>
      <c r="M683" s="16" t="s">
        <v>2286</v>
      </c>
      <c r="N683" s="26" t="s">
        <v>2286</v>
      </c>
      <c r="O683" s="24"/>
    </row>
    <row r="684" s="2" customFormat="1" ht="21" customHeight="1" spans="1:15">
      <c r="A684" s="15">
        <v>650</v>
      </c>
      <c r="B684" s="16" t="s">
        <v>2368</v>
      </c>
      <c r="C684" s="16" t="s">
        <v>2227</v>
      </c>
      <c r="D684" s="16" t="s">
        <v>2586</v>
      </c>
      <c r="E684" s="16" t="s">
        <v>2893</v>
      </c>
      <c r="F684" s="16">
        <v>17.539</v>
      </c>
      <c r="G684" s="16" t="s">
        <v>2894</v>
      </c>
      <c r="H684" s="16" t="s">
        <v>1168</v>
      </c>
      <c r="I684" s="16">
        <v>17.539</v>
      </c>
      <c r="J684" s="16" t="s">
        <v>2745</v>
      </c>
      <c r="K684" s="25">
        <v>44197</v>
      </c>
      <c r="L684" s="25">
        <v>44531</v>
      </c>
      <c r="M684" s="16" t="s">
        <v>2286</v>
      </c>
      <c r="N684" s="26" t="s">
        <v>2286</v>
      </c>
      <c r="O684" s="24"/>
    </row>
    <row r="685" s="2" customFormat="1" ht="21" customHeight="1" spans="1:15">
      <c r="A685" s="15">
        <v>651</v>
      </c>
      <c r="B685" s="16" t="s">
        <v>2826</v>
      </c>
      <c r="C685" s="16" t="s">
        <v>2227</v>
      </c>
      <c r="D685" s="16" t="s">
        <v>2586</v>
      </c>
      <c r="E685" s="16" t="s">
        <v>2895</v>
      </c>
      <c r="F685" s="16">
        <v>1.3114</v>
      </c>
      <c r="G685" s="16" t="s">
        <v>2896</v>
      </c>
      <c r="H685" s="16" t="s">
        <v>1168</v>
      </c>
      <c r="I685" s="16">
        <v>1.3114</v>
      </c>
      <c r="J685" s="16" t="s">
        <v>2829</v>
      </c>
      <c r="K685" s="25">
        <v>44197</v>
      </c>
      <c r="L685" s="25">
        <v>44531</v>
      </c>
      <c r="M685" s="16" t="s">
        <v>2286</v>
      </c>
      <c r="N685" s="26" t="s">
        <v>2286</v>
      </c>
      <c r="O685" s="24"/>
    </row>
    <row r="686" s="2" customFormat="1" ht="21" customHeight="1" spans="1:15">
      <c r="A686" s="15">
        <v>652</v>
      </c>
      <c r="B686" s="16" t="s">
        <v>2897</v>
      </c>
      <c r="C686" s="16" t="s">
        <v>2227</v>
      </c>
      <c r="D686" s="16" t="s">
        <v>2586</v>
      </c>
      <c r="E686" s="16" t="s">
        <v>2898</v>
      </c>
      <c r="F686" s="20">
        <v>52.9727</v>
      </c>
      <c r="G686" s="20" t="s">
        <v>2899</v>
      </c>
      <c r="H686" s="16" t="s">
        <v>1168</v>
      </c>
      <c r="I686" s="20">
        <v>52.9727</v>
      </c>
      <c r="J686" s="16" t="s">
        <v>2736</v>
      </c>
      <c r="K686" s="25">
        <v>44197</v>
      </c>
      <c r="L686" s="25">
        <v>44531</v>
      </c>
      <c r="M686" s="16" t="s">
        <v>2286</v>
      </c>
      <c r="N686" s="26" t="s">
        <v>2286</v>
      </c>
      <c r="O686" s="24"/>
    </row>
    <row r="687" s="2" customFormat="1" ht="21" customHeight="1" spans="1:15">
      <c r="A687" s="15">
        <v>653</v>
      </c>
      <c r="B687" s="16" t="s">
        <v>2897</v>
      </c>
      <c r="C687" s="16" t="s">
        <v>2227</v>
      </c>
      <c r="D687" s="16" t="s">
        <v>2586</v>
      </c>
      <c r="E687" s="16" t="s">
        <v>2900</v>
      </c>
      <c r="F687" s="44"/>
      <c r="G687" s="44"/>
      <c r="H687" s="16" t="s">
        <v>1168</v>
      </c>
      <c r="I687" s="44"/>
      <c r="J687" s="16" t="s">
        <v>2736</v>
      </c>
      <c r="K687" s="25">
        <v>44197</v>
      </c>
      <c r="L687" s="25">
        <v>44531</v>
      </c>
      <c r="M687" s="16" t="s">
        <v>2286</v>
      </c>
      <c r="N687" s="26" t="s">
        <v>2286</v>
      </c>
      <c r="O687" s="24"/>
    </row>
    <row r="688" s="2" customFormat="1" ht="21" customHeight="1" spans="1:15">
      <c r="A688" s="15">
        <v>654</v>
      </c>
      <c r="B688" s="16" t="s">
        <v>2897</v>
      </c>
      <c r="C688" s="16" t="s">
        <v>2227</v>
      </c>
      <c r="D688" s="16" t="s">
        <v>2586</v>
      </c>
      <c r="E688" s="16" t="s">
        <v>2901</v>
      </c>
      <c r="F688" s="44"/>
      <c r="G688" s="44"/>
      <c r="H688" s="16" t="s">
        <v>1168</v>
      </c>
      <c r="I688" s="44"/>
      <c r="J688" s="16" t="s">
        <v>2736</v>
      </c>
      <c r="K688" s="25">
        <v>44197</v>
      </c>
      <c r="L688" s="25">
        <v>44531</v>
      </c>
      <c r="M688" s="16" t="s">
        <v>2286</v>
      </c>
      <c r="N688" s="26" t="s">
        <v>2286</v>
      </c>
      <c r="O688" s="24"/>
    </row>
    <row r="689" s="2" customFormat="1" ht="21" customHeight="1" spans="1:15">
      <c r="A689" s="15">
        <v>655</v>
      </c>
      <c r="B689" s="16" t="s">
        <v>2897</v>
      </c>
      <c r="C689" s="16" t="s">
        <v>2227</v>
      </c>
      <c r="D689" s="16" t="s">
        <v>2586</v>
      </c>
      <c r="E689" s="16" t="s">
        <v>2902</v>
      </c>
      <c r="F689" s="44"/>
      <c r="G689" s="44"/>
      <c r="H689" s="16" t="s">
        <v>1168</v>
      </c>
      <c r="I689" s="44"/>
      <c r="J689" s="16" t="s">
        <v>2736</v>
      </c>
      <c r="K689" s="25">
        <v>44197</v>
      </c>
      <c r="L689" s="25">
        <v>44531</v>
      </c>
      <c r="M689" s="16" t="s">
        <v>2286</v>
      </c>
      <c r="N689" s="26" t="s">
        <v>2286</v>
      </c>
      <c r="O689" s="24"/>
    </row>
    <row r="690" s="2" customFormat="1" ht="21" customHeight="1" spans="1:15">
      <c r="A690" s="15">
        <v>656</v>
      </c>
      <c r="B690" s="16" t="s">
        <v>2897</v>
      </c>
      <c r="C690" s="16" t="s">
        <v>2227</v>
      </c>
      <c r="D690" s="16" t="s">
        <v>2586</v>
      </c>
      <c r="E690" s="16" t="s">
        <v>2903</v>
      </c>
      <c r="F690" s="28"/>
      <c r="G690" s="28"/>
      <c r="H690" s="16" t="s">
        <v>1168</v>
      </c>
      <c r="I690" s="28"/>
      <c r="J690" s="16" t="s">
        <v>2736</v>
      </c>
      <c r="K690" s="25">
        <v>44197</v>
      </c>
      <c r="L690" s="25">
        <v>44531</v>
      </c>
      <c r="M690" s="16" t="s">
        <v>2286</v>
      </c>
      <c r="N690" s="26" t="s">
        <v>2286</v>
      </c>
      <c r="O690" s="24"/>
    </row>
    <row r="691" s="2" customFormat="1" ht="21" customHeight="1" spans="1:15">
      <c r="A691" s="15">
        <v>657</v>
      </c>
      <c r="B691" s="16" t="s">
        <v>2042</v>
      </c>
      <c r="C691" s="16" t="s">
        <v>2227</v>
      </c>
      <c r="D691" s="16" t="s">
        <v>2586</v>
      </c>
      <c r="E691" s="16" t="s">
        <v>2904</v>
      </c>
      <c r="F691" s="20">
        <v>58.2609</v>
      </c>
      <c r="G691" s="20" t="s">
        <v>2905</v>
      </c>
      <c r="H691" s="16" t="s">
        <v>1168</v>
      </c>
      <c r="I691" s="20">
        <v>58.2609</v>
      </c>
      <c r="J691" s="16" t="s">
        <v>2906</v>
      </c>
      <c r="K691" s="25">
        <v>44197</v>
      </c>
      <c r="L691" s="25">
        <v>44531</v>
      </c>
      <c r="M691" s="16" t="s">
        <v>2286</v>
      </c>
      <c r="N691" s="26" t="s">
        <v>2286</v>
      </c>
      <c r="O691" s="24"/>
    </row>
    <row r="692" s="2" customFormat="1" ht="21" customHeight="1" spans="1:15">
      <c r="A692" s="15">
        <v>658</v>
      </c>
      <c r="B692" s="16" t="s">
        <v>2042</v>
      </c>
      <c r="C692" s="16" t="s">
        <v>2227</v>
      </c>
      <c r="D692" s="16" t="s">
        <v>2586</v>
      </c>
      <c r="E692" s="16" t="s">
        <v>2907</v>
      </c>
      <c r="F692" s="44"/>
      <c r="G692" s="44"/>
      <c r="H692" s="16" t="s">
        <v>1168</v>
      </c>
      <c r="I692" s="44"/>
      <c r="J692" s="16" t="s">
        <v>2906</v>
      </c>
      <c r="K692" s="25">
        <v>44197</v>
      </c>
      <c r="L692" s="25">
        <v>44531</v>
      </c>
      <c r="M692" s="16" t="s">
        <v>2286</v>
      </c>
      <c r="N692" s="26" t="s">
        <v>2286</v>
      </c>
      <c r="O692" s="24"/>
    </row>
    <row r="693" s="2" customFormat="1" ht="21" customHeight="1" spans="1:15">
      <c r="A693" s="15">
        <v>659</v>
      </c>
      <c r="B693" s="16" t="s">
        <v>2042</v>
      </c>
      <c r="C693" s="16" t="s">
        <v>2227</v>
      </c>
      <c r="D693" s="16" t="s">
        <v>2586</v>
      </c>
      <c r="E693" s="16" t="s">
        <v>2908</v>
      </c>
      <c r="F693" s="44"/>
      <c r="G693" s="44"/>
      <c r="H693" s="16" t="s">
        <v>1168</v>
      </c>
      <c r="I693" s="44"/>
      <c r="J693" s="16" t="s">
        <v>2906</v>
      </c>
      <c r="K693" s="25">
        <v>44197</v>
      </c>
      <c r="L693" s="25">
        <v>44531</v>
      </c>
      <c r="M693" s="16" t="s">
        <v>2286</v>
      </c>
      <c r="N693" s="26" t="s">
        <v>2286</v>
      </c>
      <c r="O693" s="24"/>
    </row>
    <row r="694" s="2" customFormat="1" ht="21" customHeight="1" spans="1:15">
      <c r="A694" s="15">
        <v>660</v>
      </c>
      <c r="B694" s="16" t="s">
        <v>2042</v>
      </c>
      <c r="C694" s="16" t="s">
        <v>2227</v>
      </c>
      <c r="D694" s="16" t="s">
        <v>2586</v>
      </c>
      <c r="E694" s="16" t="s">
        <v>2909</v>
      </c>
      <c r="F694" s="44"/>
      <c r="G694" s="44"/>
      <c r="H694" s="16" t="s">
        <v>1168</v>
      </c>
      <c r="I694" s="44"/>
      <c r="J694" s="16" t="s">
        <v>2906</v>
      </c>
      <c r="K694" s="25">
        <v>44197</v>
      </c>
      <c r="L694" s="25">
        <v>44531</v>
      </c>
      <c r="M694" s="16" t="s">
        <v>2286</v>
      </c>
      <c r="N694" s="26" t="s">
        <v>2286</v>
      </c>
      <c r="O694" s="24"/>
    </row>
    <row r="695" s="2" customFormat="1" ht="21" customHeight="1" spans="1:15">
      <c r="A695" s="15">
        <v>661</v>
      </c>
      <c r="B695" s="16" t="s">
        <v>2042</v>
      </c>
      <c r="C695" s="16" t="s">
        <v>2227</v>
      </c>
      <c r="D695" s="16" t="s">
        <v>2586</v>
      </c>
      <c r="E695" s="16" t="s">
        <v>2910</v>
      </c>
      <c r="F695" s="44"/>
      <c r="G695" s="44"/>
      <c r="H695" s="16" t="s">
        <v>1168</v>
      </c>
      <c r="I695" s="44"/>
      <c r="J695" s="16" t="s">
        <v>2906</v>
      </c>
      <c r="K695" s="25">
        <v>44197</v>
      </c>
      <c r="L695" s="25">
        <v>44531</v>
      </c>
      <c r="M695" s="16" t="s">
        <v>2286</v>
      </c>
      <c r="N695" s="26" t="s">
        <v>2286</v>
      </c>
      <c r="O695" s="24"/>
    </row>
    <row r="696" s="2" customFormat="1" ht="21" customHeight="1" spans="1:15">
      <c r="A696" s="15">
        <v>662</v>
      </c>
      <c r="B696" s="16" t="s">
        <v>2042</v>
      </c>
      <c r="C696" s="16" t="s">
        <v>2227</v>
      </c>
      <c r="D696" s="16" t="s">
        <v>2586</v>
      </c>
      <c r="E696" s="16" t="s">
        <v>2911</v>
      </c>
      <c r="F696" s="44"/>
      <c r="G696" s="44"/>
      <c r="H696" s="16" t="s">
        <v>1168</v>
      </c>
      <c r="I696" s="44"/>
      <c r="J696" s="16" t="s">
        <v>2906</v>
      </c>
      <c r="K696" s="25">
        <v>44197</v>
      </c>
      <c r="L696" s="25">
        <v>44531</v>
      </c>
      <c r="M696" s="16" t="s">
        <v>2286</v>
      </c>
      <c r="N696" s="26" t="s">
        <v>2286</v>
      </c>
      <c r="O696" s="24"/>
    </row>
    <row r="697" s="2" customFormat="1" ht="21" customHeight="1" spans="1:15">
      <c r="A697" s="15">
        <v>663</v>
      </c>
      <c r="B697" s="16" t="s">
        <v>2042</v>
      </c>
      <c r="C697" s="16" t="s">
        <v>2227</v>
      </c>
      <c r="D697" s="16" t="s">
        <v>2586</v>
      </c>
      <c r="E697" s="16" t="s">
        <v>2912</v>
      </c>
      <c r="F697" s="44"/>
      <c r="G697" s="44"/>
      <c r="H697" s="16" t="s">
        <v>1168</v>
      </c>
      <c r="I697" s="44"/>
      <c r="J697" s="16" t="s">
        <v>2906</v>
      </c>
      <c r="K697" s="25">
        <v>44197</v>
      </c>
      <c r="L697" s="25">
        <v>44531</v>
      </c>
      <c r="M697" s="16" t="s">
        <v>2286</v>
      </c>
      <c r="N697" s="26" t="s">
        <v>2286</v>
      </c>
      <c r="O697" s="24"/>
    </row>
    <row r="698" s="2" customFormat="1" ht="21" customHeight="1" spans="1:15">
      <c r="A698" s="15">
        <v>664</v>
      </c>
      <c r="B698" s="16" t="s">
        <v>2042</v>
      </c>
      <c r="C698" s="16" t="s">
        <v>2227</v>
      </c>
      <c r="D698" s="16" t="s">
        <v>2586</v>
      </c>
      <c r="E698" s="16" t="s">
        <v>2913</v>
      </c>
      <c r="F698" s="44"/>
      <c r="G698" s="44"/>
      <c r="H698" s="16" t="s">
        <v>1168</v>
      </c>
      <c r="I698" s="44"/>
      <c r="J698" s="16" t="s">
        <v>2906</v>
      </c>
      <c r="K698" s="25">
        <v>44197</v>
      </c>
      <c r="L698" s="25">
        <v>44531</v>
      </c>
      <c r="M698" s="16" t="s">
        <v>2286</v>
      </c>
      <c r="N698" s="26" t="s">
        <v>2286</v>
      </c>
      <c r="O698" s="24"/>
    </row>
    <row r="699" s="2" customFormat="1" ht="21" customHeight="1" spans="1:15">
      <c r="A699" s="15">
        <v>665</v>
      </c>
      <c r="B699" s="16" t="s">
        <v>2042</v>
      </c>
      <c r="C699" s="16" t="s">
        <v>2227</v>
      </c>
      <c r="D699" s="16" t="s">
        <v>2586</v>
      </c>
      <c r="E699" s="16" t="s">
        <v>2914</v>
      </c>
      <c r="F699" s="44"/>
      <c r="G699" s="44"/>
      <c r="H699" s="16" t="s">
        <v>1168</v>
      </c>
      <c r="I699" s="44"/>
      <c r="J699" s="16" t="s">
        <v>2906</v>
      </c>
      <c r="K699" s="25">
        <v>44197</v>
      </c>
      <c r="L699" s="25">
        <v>44531</v>
      </c>
      <c r="M699" s="16" t="s">
        <v>2286</v>
      </c>
      <c r="N699" s="26" t="s">
        <v>2286</v>
      </c>
      <c r="O699" s="24"/>
    </row>
    <row r="700" s="2" customFormat="1" ht="21" customHeight="1" spans="1:15">
      <c r="A700" s="15">
        <v>666</v>
      </c>
      <c r="B700" s="16" t="s">
        <v>2042</v>
      </c>
      <c r="C700" s="16" t="s">
        <v>2227</v>
      </c>
      <c r="D700" s="16" t="s">
        <v>2586</v>
      </c>
      <c r="E700" s="16" t="s">
        <v>2915</v>
      </c>
      <c r="F700" s="44"/>
      <c r="G700" s="44"/>
      <c r="H700" s="16" t="s">
        <v>1168</v>
      </c>
      <c r="I700" s="44"/>
      <c r="J700" s="16" t="s">
        <v>2906</v>
      </c>
      <c r="K700" s="25">
        <v>44197</v>
      </c>
      <c r="L700" s="25">
        <v>44531</v>
      </c>
      <c r="M700" s="16" t="s">
        <v>2286</v>
      </c>
      <c r="N700" s="26" t="s">
        <v>2286</v>
      </c>
      <c r="O700" s="24"/>
    </row>
    <row r="701" s="2" customFormat="1" ht="21" customHeight="1" spans="1:15">
      <c r="A701" s="15">
        <v>667</v>
      </c>
      <c r="B701" s="16" t="s">
        <v>2042</v>
      </c>
      <c r="C701" s="16" t="s">
        <v>2227</v>
      </c>
      <c r="D701" s="16" t="s">
        <v>2586</v>
      </c>
      <c r="E701" s="16" t="s">
        <v>2916</v>
      </c>
      <c r="F701" s="28"/>
      <c r="G701" s="28"/>
      <c r="H701" s="16" t="s">
        <v>1168</v>
      </c>
      <c r="I701" s="28"/>
      <c r="J701" s="16" t="s">
        <v>2906</v>
      </c>
      <c r="K701" s="25">
        <v>44197</v>
      </c>
      <c r="L701" s="25">
        <v>44531</v>
      </c>
      <c r="M701" s="16" t="s">
        <v>2286</v>
      </c>
      <c r="N701" s="26" t="s">
        <v>2286</v>
      </c>
      <c r="O701" s="24"/>
    </row>
    <row r="702" s="2" customFormat="1" ht="21" customHeight="1" spans="1:15">
      <c r="A702" s="15">
        <v>668</v>
      </c>
      <c r="B702" s="16" t="s">
        <v>2133</v>
      </c>
      <c r="C702" s="16" t="s">
        <v>2227</v>
      </c>
      <c r="D702" s="16" t="s">
        <v>2586</v>
      </c>
      <c r="E702" s="16" t="s">
        <v>2917</v>
      </c>
      <c r="F702" s="16">
        <v>11.6</v>
      </c>
      <c r="G702" s="16" t="s">
        <v>2918</v>
      </c>
      <c r="H702" s="16" t="s">
        <v>1168</v>
      </c>
      <c r="I702" s="16">
        <v>11.6</v>
      </c>
      <c r="J702" s="16" t="s">
        <v>2774</v>
      </c>
      <c r="K702" s="25">
        <v>44197</v>
      </c>
      <c r="L702" s="25">
        <v>44531</v>
      </c>
      <c r="M702" s="16" t="s">
        <v>2286</v>
      </c>
      <c r="N702" s="26" t="s">
        <v>2286</v>
      </c>
      <c r="O702" s="24"/>
    </row>
    <row r="703" s="6" customFormat="1" ht="21" customHeight="1" spans="1:15">
      <c r="A703" s="15">
        <v>669</v>
      </c>
      <c r="B703" s="16" t="s">
        <v>2546</v>
      </c>
      <c r="C703" s="16" t="s">
        <v>2227</v>
      </c>
      <c r="D703" s="16" t="s">
        <v>2586</v>
      </c>
      <c r="E703" s="16" t="s">
        <v>2919</v>
      </c>
      <c r="F703" s="16">
        <v>9.0977</v>
      </c>
      <c r="G703" s="16" t="s">
        <v>2920</v>
      </c>
      <c r="H703" s="16" t="s">
        <v>1168</v>
      </c>
      <c r="I703" s="16">
        <v>9.0977</v>
      </c>
      <c r="J703" s="16" t="s">
        <v>2710</v>
      </c>
      <c r="K703" s="25">
        <v>44197</v>
      </c>
      <c r="L703" s="25">
        <v>44531</v>
      </c>
      <c r="M703" s="16" t="s">
        <v>2286</v>
      </c>
      <c r="N703" s="26" t="s">
        <v>2286</v>
      </c>
      <c r="O703" s="24"/>
    </row>
    <row r="704" s="6" customFormat="1" ht="21" customHeight="1" spans="1:15">
      <c r="A704" s="15">
        <v>670</v>
      </c>
      <c r="B704" s="16" t="s">
        <v>2921</v>
      </c>
      <c r="C704" s="16" t="s">
        <v>2227</v>
      </c>
      <c r="D704" s="16" t="s">
        <v>2586</v>
      </c>
      <c r="E704" s="16" t="s">
        <v>2922</v>
      </c>
      <c r="F704" s="16">
        <v>5.5</v>
      </c>
      <c r="G704" s="16" t="s">
        <v>2923</v>
      </c>
      <c r="H704" s="16" t="s">
        <v>1168</v>
      </c>
      <c r="I704" s="16">
        <v>5.5</v>
      </c>
      <c r="J704" s="16" t="s">
        <v>2924</v>
      </c>
      <c r="K704" s="25">
        <v>44197</v>
      </c>
      <c r="L704" s="25">
        <v>44531</v>
      </c>
      <c r="M704" s="16" t="s">
        <v>2286</v>
      </c>
      <c r="N704" s="26" t="s">
        <v>2286</v>
      </c>
      <c r="O704" s="24"/>
    </row>
    <row r="705" s="6" customFormat="1" ht="21" customHeight="1" spans="1:15">
      <c r="A705" s="15">
        <v>671</v>
      </c>
      <c r="B705" s="16" t="s">
        <v>1815</v>
      </c>
      <c r="C705" s="16" t="s">
        <v>2227</v>
      </c>
      <c r="D705" s="16" t="s">
        <v>2586</v>
      </c>
      <c r="E705" s="16" t="s">
        <v>2925</v>
      </c>
      <c r="F705" s="16">
        <v>13.3146</v>
      </c>
      <c r="G705" s="16" t="s">
        <v>2926</v>
      </c>
      <c r="H705" s="16" t="s">
        <v>1168</v>
      </c>
      <c r="I705" s="16">
        <v>13.3146</v>
      </c>
      <c r="J705" s="16" t="s">
        <v>2927</v>
      </c>
      <c r="K705" s="25">
        <v>44197</v>
      </c>
      <c r="L705" s="25">
        <v>44531</v>
      </c>
      <c r="M705" s="16" t="s">
        <v>2286</v>
      </c>
      <c r="N705" s="26" t="s">
        <v>2286</v>
      </c>
      <c r="O705" s="24"/>
    </row>
    <row r="706" s="6" customFormat="1" ht="21" customHeight="1" spans="1:15">
      <c r="A706" s="15">
        <v>672</v>
      </c>
      <c r="B706" s="16" t="s">
        <v>2928</v>
      </c>
      <c r="C706" s="16" t="s">
        <v>2227</v>
      </c>
      <c r="D706" s="16" t="s">
        <v>2586</v>
      </c>
      <c r="E706" s="16" t="s">
        <v>2929</v>
      </c>
      <c r="F706" s="20">
        <v>8.2228</v>
      </c>
      <c r="G706" s="20" t="s">
        <v>2930</v>
      </c>
      <c r="H706" s="16" t="s">
        <v>1168</v>
      </c>
      <c r="I706" s="20">
        <v>8.2228</v>
      </c>
      <c r="J706" s="16" t="s">
        <v>1737</v>
      </c>
      <c r="K706" s="25">
        <v>44197</v>
      </c>
      <c r="L706" s="25">
        <v>44531</v>
      </c>
      <c r="M706" s="16" t="s">
        <v>2286</v>
      </c>
      <c r="N706" s="26" t="s">
        <v>2286</v>
      </c>
      <c r="O706" s="24"/>
    </row>
    <row r="707" s="6" customFormat="1" ht="21" customHeight="1" spans="1:15">
      <c r="A707" s="15">
        <v>673</v>
      </c>
      <c r="B707" s="16" t="s">
        <v>2928</v>
      </c>
      <c r="C707" s="16" t="s">
        <v>2227</v>
      </c>
      <c r="D707" s="16" t="s">
        <v>2586</v>
      </c>
      <c r="E707" s="16" t="s">
        <v>2931</v>
      </c>
      <c r="F707" s="44"/>
      <c r="G707" s="44"/>
      <c r="H707" s="16" t="s">
        <v>1168</v>
      </c>
      <c r="I707" s="44"/>
      <c r="J707" s="16" t="s">
        <v>1737</v>
      </c>
      <c r="K707" s="25">
        <v>44197</v>
      </c>
      <c r="L707" s="25">
        <v>44531</v>
      </c>
      <c r="M707" s="16" t="s">
        <v>2286</v>
      </c>
      <c r="N707" s="26" t="s">
        <v>2286</v>
      </c>
      <c r="O707" s="24"/>
    </row>
    <row r="708" s="6" customFormat="1" ht="21" customHeight="1" spans="1:15">
      <c r="A708" s="15">
        <v>674</v>
      </c>
      <c r="B708" s="16" t="s">
        <v>2928</v>
      </c>
      <c r="C708" s="16" t="s">
        <v>2227</v>
      </c>
      <c r="D708" s="16" t="s">
        <v>2586</v>
      </c>
      <c r="E708" s="16" t="s">
        <v>2932</v>
      </c>
      <c r="F708" s="28"/>
      <c r="G708" s="28"/>
      <c r="H708" s="16" t="s">
        <v>1168</v>
      </c>
      <c r="I708" s="28"/>
      <c r="J708" s="16" t="s">
        <v>1737</v>
      </c>
      <c r="K708" s="25">
        <v>44197</v>
      </c>
      <c r="L708" s="25">
        <v>44531</v>
      </c>
      <c r="M708" s="16" t="s">
        <v>2286</v>
      </c>
      <c r="N708" s="26" t="s">
        <v>2286</v>
      </c>
      <c r="O708" s="24"/>
    </row>
    <row r="709" s="6" customFormat="1" ht="21" customHeight="1" spans="1:15">
      <c r="A709" s="15">
        <v>675</v>
      </c>
      <c r="B709" s="16" t="s">
        <v>2121</v>
      </c>
      <c r="C709" s="16" t="s">
        <v>2227</v>
      </c>
      <c r="D709" s="16" t="s">
        <v>2586</v>
      </c>
      <c r="E709" s="16" t="s">
        <v>2933</v>
      </c>
      <c r="F709" s="20">
        <v>3.17</v>
      </c>
      <c r="G709" s="20" t="s">
        <v>2934</v>
      </c>
      <c r="H709" s="16" t="s">
        <v>1168</v>
      </c>
      <c r="I709" s="20">
        <v>3.17</v>
      </c>
      <c r="J709" s="16" t="s">
        <v>2771</v>
      </c>
      <c r="K709" s="25">
        <v>44197</v>
      </c>
      <c r="L709" s="25">
        <v>44531</v>
      </c>
      <c r="M709" s="16" t="s">
        <v>2286</v>
      </c>
      <c r="N709" s="26" t="s">
        <v>2286</v>
      </c>
      <c r="O709" s="24"/>
    </row>
    <row r="710" s="6" customFormat="1" ht="21" customHeight="1" spans="1:15">
      <c r="A710" s="15">
        <v>676</v>
      </c>
      <c r="B710" s="16" t="s">
        <v>2121</v>
      </c>
      <c r="C710" s="16" t="s">
        <v>2227</v>
      </c>
      <c r="D710" s="16" t="s">
        <v>2586</v>
      </c>
      <c r="E710" s="16" t="s">
        <v>2935</v>
      </c>
      <c r="F710" s="28"/>
      <c r="G710" s="28"/>
      <c r="H710" s="16" t="s">
        <v>1168</v>
      </c>
      <c r="I710" s="28"/>
      <c r="J710" s="16" t="s">
        <v>2771</v>
      </c>
      <c r="K710" s="25">
        <v>44197</v>
      </c>
      <c r="L710" s="25">
        <v>44531</v>
      </c>
      <c r="M710" s="16" t="s">
        <v>2286</v>
      </c>
      <c r="N710" s="26" t="s">
        <v>2286</v>
      </c>
      <c r="O710" s="24"/>
    </row>
    <row r="711" s="6" customFormat="1" ht="21" customHeight="1" spans="1:15">
      <c r="A711" s="15">
        <v>677</v>
      </c>
      <c r="B711" s="16" t="s">
        <v>2936</v>
      </c>
      <c r="C711" s="16" t="s">
        <v>2227</v>
      </c>
      <c r="D711" s="16" t="s">
        <v>2586</v>
      </c>
      <c r="E711" s="16" t="s">
        <v>2937</v>
      </c>
      <c r="F711" s="20">
        <v>1.8</v>
      </c>
      <c r="G711" s="20" t="s">
        <v>2938</v>
      </c>
      <c r="H711" s="16" t="s">
        <v>1168</v>
      </c>
      <c r="I711" s="20">
        <v>1.8</v>
      </c>
      <c r="J711" s="16" t="s">
        <v>2939</v>
      </c>
      <c r="K711" s="25">
        <v>44197</v>
      </c>
      <c r="L711" s="25">
        <v>44531</v>
      </c>
      <c r="M711" s="16" t="s">
        <v>2286</v>
      </c>
      <c r="N711" s="26" t="s">
        <v>2286</v>
      </c>
      <c r="O711" s="24"/>
    </row>
    <row r="712" s="6" customFormat="1" ht="21" customHeight="1" spans="1:15">
      <c r="A712" s="15">
        <v>678</v>
      </c>
      <c r="B712" s="16" t="s">
        <v>2936</v>
      </c>
      <c r="C712" s="16" t="s">
        <v>2227</v>
      </c>
      <c r="D712" s="16" t="s">
        <v>2586</v>
      </c>
      <c r="E712" s="16" t="s">
        <v>2940</v>
      </c>
      <c r="F712" s="28"/>
      <c r="G712" s="28"/>
      <c r="H712" s="16" t="s">
        <v>1168</v>
      </c>
      <c r="I712" s="28"/>
      <c r="J712" s="16" t="s">
        <v>2939</v>
      </c>
      <c r="K712" s="25">
        <v>44197</v>
      </c>
      <c r="L712" s="25">
        <v>44531</v>
      </c>
      <c r="M712" s="16" t="s">
        <v>2286</v>
      </c>
      <c r="N712" s="26" t="s">
        <v>2286</v>
      </c>
      <c r="O712" s="24"/>
    </row>
    <row r="713" s="6" customFormat="1" ht="21" customHeight="1" spans="1:15">
      <c r="A713" s="15">
        <v>679</v>
      </c>
      <c r="B713" s="16" t="s">
        <v>2548</v>
      </c>
      <c r="C713" s="16" t="s">
        <v>2227</v>
      </c>
      <c r="D713" s="16" t="s">
        <v>2586</v>
      </c>
      <c r="E713" s="16" t="s">
        <v>2941</v>
      </c>
      <c r="F713" s="16">
        <v>1.3225</v>
      </c>
      <c r="G713" s="16" t="s">
        <v>2942</v>
      </c>
      <c r="H713" s="16" t="s">
        <v>1168</v>
      </c>
      <c r="I713" s="16">
        <v>1.3225</v>
      </c>
      <c r="J713" s="16" t="s">
        <v>2768</v>
      </c>
      <c r="K713" s="25">
        <v>44197</v>
      </c>
      <c r="L713" s="25">
        <v>44531</v>
      </c>
      <c r="M713" s="16" t="s">
        <v>2286</v>
      </c>
      <c r="N713" s="26" t="s">
        <v>2286</v>
      </c>
      <c r="O713" s="24"/>
    </row>
    <row r="714" s="6" customFormat="1" ht="21" customHeight="1" spans="1:15">
      <c r="A714" s="15">
        <v>680</v>
      </c>
      <c r="B714" s="16" t="s">
        <v>2101</v>
      </c>
      <c r="C714" s="16" t="s">
        <v>2227</v>
      </c>
      <c r="D714" s="16" t="s">
        <v>2586</v>
      </c>
      <c r="E714" s="16" t="s">
        <v>2943</v>
      </c>
      <c r="F714" s="20">
        <v>8.1965</v>
      </c>
      <c r="G714" s="20" t="s">
        <v>2944</v>
      </c>
      <c r="H714" s="16" t="s">
        <v>1168</v>
      </c>
      <c r="I714" s="20">
        <v>8.1965</v>
      </c>
      <c r="J714" s="16" t="s">
        <v>2945</v>
      </c>
      <c r="K714" s="25">
        <v>44197</v>
      </c>
      <c r="L714" s="25">
        <v>44531</v>
      </c>
      <c r="M714" s="16" t="s">
        <v>2286</v>
      </c>
      <c r="N714" s="26" t="s">
        <v>2286</v>
      </c>
      <c r="O714" s="24"/>
    </row>
    <row r="715" s="6" customFormat="1" ht="21" customHeight="1" spans="1:15">
      <c r="A715" s="15">
        <v>681</v>
      </c>
      <c r="B715" s="16" t="s">
        <v>2101</v>
      </c>
      <c r="C715" s="16" t="s">
        <v>2227</v>
      </c>
      <c r="D715" s="16" t="s">
        <v>2586</v>
      </c>
      <c r="E715" s="16" t="s">
        <v>2946</v>
      </c>
      <c r="F715" s="44"/>
      <c r="G715" s="44"/>
      <c r="H715" s="16" t="s">
        <v>1168</v>
      </c>
      <c r="I715" s="44"/>
      <c r="J715" s="16" t="s">
        <v>2945</v>
      </c>
      <c r="K715" s="25">
        <v>44197</v>
      </c>
      <c r="L715" s="25">
        <v>44531</v>
      </c>
      <c r="M715" s="16" t="s">
        <v>2286</v>
      </c>
      <c r="N715" s="26" t="s">
        <v>2286</v>
      </c>
      <c r="O715" s="24"/>
    </row>
    <row r="716" s="6" customFormat="1" ht="21" customHeight="1" spans="1:15">
      <c r="A716" s="15">
        <v>682</v>
      </c>
      <c r="B716" s="16" t="s">
        <v>2101</v>
      </c>
      <c r="C716" s="16" t="s">
        <v>2227</v>
      </c>
      <c r="D716" s="16" t="s">
        <v>2586</v>
      </c>
      <c r="E716" s="16" t="s">
        <v>2947</v>
      </c>
      <c r="F716" s="28"/>
      <c r="G716" s="28"/>
      <c r="H716" s="16" t="s">
        <v>1168</v>
      </c>
      <c r="I716" s="28"/>
      <c r="J716" s="16" t="s">
        <v>2945</v>
      </c>
      <c r="K716" s="25">
        <v>44197</v>
      </c>
      <c r="L716" s="25">
        <v>44531</v>
      </c>
      <c r="M716" s="16" t="s">
        <v>2286</v>
      </c>
      <c r="N716" s="26" t="s">
        <v>2286</v>
      </c>
      <c r="O716" s="24"/>
    </row>
    <row r="717" s="6" customFormat="1" ht="21" customHeight="1" spans="1:15">
      <c r="A717" s="15">
        <v>683</v>
      </c>
      <c r="B717" s="16" t="s">
        <v>2948</v>
      </c>
      <c r="C717" s="16" t="s">
        <v>2227</v>
      </c>
      <c r="D717" s="16" t="s">
        <v>2586</v>
      </c>
      <c r="E717" s="16" t="s">
        <v>2949</v>
      </c>
      <c r="F717" s="16">
        <v>8.9597</v>
      </c>
      <c r="G717" s="16" t="s">
        <v>2950</v>
      </c>
      <c r="H717" s="16" t="s">
        <v>1168</v>
      </c>
      <c r="I717" s="16">
        <v>8.9597</v>
      </c>
      <c r="J717" s="16" t="s">
        <v>2951</v>
      </c>
      <c r="K717" s="25">
        <v>44197</v>
      </c>
      <c r="L717" s="25">
        <v>44531</v>
      </c>
      <c r="M717" s="16" t="s">
        <v>2286</v>
      </c>
      <c r="N717" s="26" t="s">
        <v>2286</v>
      </c>
      <c r="O717" s="24"/>
    </row>
    <row r="718" s="6" customFormat="1" ht="21" customHeight="1" spans="1:15">
      <c r="A718" s="15">
        <v>684</v>
      </c>
      <c r="B718" s="16" t="s">
        <v>2952</v>
      </c>
      <c r="C718" s="16" t="s">
        <v>2227</v>
      </c>
      <c r="D718" s="16" t="s">
        <v>2586</v>
      </c>
      <c r="E718" s="16" t="s">
        <v>2953</v>
      </c>
      <c r="F718" s="20">
        <v>8.9043</v>
      </c>
      <c r="G718" s="20" t="s">
        <v>2954</v>
      </c>
      <c r="H718" s="16" t="s">
        <v>1168</v>
      </c>
      <c r="I718" s="20">
        <v>8.9043</v>
      </c>
      <c r="J718" s="16" t="s">
        <v>2745</v>
      </c>
      <c r="K718" s="25">
        <v>44197</v>
      </c>
      <c r="L718" s="25">
        <v>44531</v>
      </c>
      <c r="M718" s="16" t="s">
        <v>2286</v>
      </c>
      <c r="N718" s="26" t="s">
        <v>2286</v>
      </c>
      <c r="O718" s="24"/>
    </row>
    <row r="719" s="6" customFormat="1" ht="21" customHeight="1" spans="1:15">
      <c r="A719" s="15">
        <v>685</v>
      </c>
      <c r="B719" s="16" t="s">
        <v>2952</v>
      </c>
      <c r="C719" s="16" t="s">
        <v>2227</v>
      </c>
      <c r="D719" s="16" t="s">
        <v>2586</v>
      </c>
      <c r="E719" s="16" t="s">
        <v>2955</v>
      </c>
      <c r="F719" s="44"/>
      <c r="G719" s="44"/>
      <c r="H719" s="16" t="s">
        <v>1168</v>
      </c>
      <c r="I719" s="44"/>
      <c r="J719" s="16" t="s">
        <v>2745</v>
      </c>
      <c r="K719" s="25">
        <v>44197</v>
      </c>
      <c r="L719" s="25">
        <v>44531</v>
      </c>
      <c r="M719" s="16" t="s">
        <v>2286</v>
      </c>
      <c r="N719" s="26" t="s">
        <v>2286</v>
      </c>
      <c r="O719" s="24"/>
    </row>
    <row r="720" s="6" customFormat="1" ht="21" customHeight="1" spans="1:15">
      <c r="A720" s="15">
        <v>686</v>
      </c>
      <c r="B720" s="16" t="s">
        <v>2952</v>
      </c>
      <c r="C720" s="16" t="s">
        <v>2227</v>
      </c>
      <c r="D720" s="16" t="s">
        <v>2586</v>
      </c>
      <c r="E720" s="16" t="s">
        <v>2956</v>
      </c>
      <c r="F720" s="28"/>
      <c r="G720" s="28"/>
      <c r="H720" s="16" t="s">
        <v>1168</v>
      </c>
      <c r="I720" s="28"/>
      <c r="J720" s="16" t="s">
        <v>2745</v>
      </c>
      <c r="K720" s="25">
        <v>44197</v>
      </c>
      <c r="L720" s="25">
        <v>44531</v>
      </c>
      <c r="M720" s="16" t="s">
        <v>2286</v>
      </c>
      <c r="N720" s="26" t="s">
        <v>2286</v>
      </c>
      <c r="O720" s="24"/>
    </row>
    <row r="721" s="6" customFormat="1" ht="21" customHeight="1" spans="1:15">
      <c r="A721" s="15">
        <v>687</v>
      </c>
      <c r="B721" s="16" t="s">
        <v>1987</v>
      </c>
      <c r="C721" s="16" t="s">
        <v>2227</v>
      </c>
      <c r="D721" s="16" t="s">
        <v>2586</v>
      </c>
      <c r="E721" s="16" t="s">
        <v>2957</v>
      </c>
      <c r="F721" s="16">
        <v>13.4421</v>
      </c>
      <c r="G721" s="16" t="s">
        <v>2958</v>
      </c>
      <c r="H721" s="16" t="s">
        <v>1168</v>
      </c>
      <c r="I721" s="16">
        <v>13.4421</v>
      </c>
      <c r="J721" s="16" t="s">
        <v>2959</v>
      </c>
      <c r="K721" s="25">
        <v>44197</v>
      </c>
      <c r="L721" s="25">
        <v>44531</v>
      </c>
      <c r="M721" s="16" t="s">
        <v>2286</v>
      </c>
      <c r="N721" s="26" t="s">
        <v>2286</v>
      </c>
      <c r="O721" s="24"/>
    </row>
    <row r="722" s="6" customFormat="1" ht="21" customHeight="1" spans="1:15">
      <c r="A722" s="15">
        <v>688</v>
      </c>
      <c r="B722" s="16" t="s">
        <v>1950</v>
      </c>
      <c r="C722" s="16" t="s">
        <v>2227</v>
      </c>
      <c r="D722" s="16" t="s">
        <v>2586</v>
      </c>
      <c r="E722" s="16" t="s">
        <v>2960</v>
      </c>
      <c r="F722" s="16">
        <v>20.0069</v>
      </c>
      <c r="G722" s="16" t="s">
        <v>2961</v>
      </c>
      <c r="H722" s="16" t="s">
        <v>1168</v>
      </c>
      <c r="I722" s="16">
        <v>20.0069</v>
      </c>
      <c r="J722" s="16" t="s">
        <v>2962</v>
      </c>
      <c r="K722" s="25">
        <v>44197</v>
      </c>
      <c r="L722" s="25">
        <v>44531</v>
      </c>
      <c r="M722" s="16" t="s">
        <v>2286</v>
      </c>
      <c r="N722" s="26" t="s">
        <v>2286</v>
      </c>
      <c r="O722" s="24"/>
    </row>
    <row r="723" s="6" customFormat="1" ht="21" customHeight="1" spans="1:15">
      <c r="A723" s="15">
        <v>689</v>
      </c>
      <c r="B723" s="16" t="s">
        <v>2450</v>
      </c>
      <c r="C723" s="16" t="s">
        <v>2227</v>
      </c>
      <c r="D723" s="16" t="s">
        <v>2586</v>
      </c>
      <c r="E723" s="16" t="s">
        <v>2963</v>
      </c>
      <c r="F723" s="16">
        <v>12.176</v>
      </c>
      <c r="G723" s="16" t="s">
        <v>2964</v>
      </c>
      <c r="H723" s="16" t="s">
        <v>1168</v>
      </c>
      <c r="I723" s="16">
        <v>12.176</v>
      </c>
      <c r="J723" s="16" t="s">
        <v>2965</v>
      </c>
      <c r="K723" s="25">
        <v>44197</v>
      </c>
      <c r="L723" s="25">
        <v>44531</v>
      </c>
      <c r="M723" s="16" t="s">
        <v>2286</v>
      </c>
      <c r="N723" s="26" t="s">
        <v>2286</v>
      </c>
      <c r="O723" s="24"/>
    </row>
    <row r="724" s="6" customFormat="1" ht="21" customHeight="1" spans="1:15">
      <c r="A724" s="15">
        <v>690</v>
      </c>
      <c r="B724" s="16" t="s">
        <v>1296</v>
      </c>
      <c r="C724" s="16" t="s">
        <v>2227</v>
      </c>
      <c r="D724" s="16" t="s">
        <v>2586</v>
      </c>
      <c r="E724" s="16" t="s">
        <v>2966</v>
      </c>
      <c r="F724" s="16">
        <v>14.2969</v>
      </c>
      <c r="G724" s="16" t="s">
        <v>2967</v>
      </c>
      <c r="H724" s="16" t="s">
        <v>1168</v>
      </c>
      <c r="I724" s="16">
        <v>14.2969</v>
      </c>
      <c r="J724" s="16" t="s">
        <v>2968</v>
      </c>
      <c r="K724" s="25">
        <v>44197</v>
      </c>
      <c r="L724" s="25">
        <v>44531</v>
      </c>
      <c r="M724" s="16" t="s">
        <v>2286</v>
      </c>
      <c r="N724" s="26" t="s">
        <v>2286</v>
      </c>
      <c r="O724" s="24"/>
    </row>
    <row r="725" s="6" customFormat="1" ht="21" customHeight="1" spans="1:15">
      <c r="A725" s="15">
        <v>691</v>
      </c>
      <c r="B725" s="16" t="s">
        <v>1661</v>
      </c>
      <c r="C725" s="16" t="s">
        <v>2227</v>
      </c>
      <c r="D725" s="16" t="s">
        <v>2586</v>
      </c>
      <c r="E725" s="16" t="s">
        <v>2969</v>
      </c>
      <c r="F725" s="16">
        <v>16.2</v>
      </c>
      <c r="G725" s="16" t="s">
        <v>2970</v>
      </c>
      <c r="H725" s="16" t="s">
        <v>1168</v>
      </c>
      <c r="I725" s="16">
        <v>16.2</v>
      </c>
      <c r="J725" s="16" t="s">
        <v>2971</v>
      </c>
      <c r="K725" s="25">
        <v>44197</v>
      </c>
      <c r="L725" s="25">
        <v>44531</v>
      </c>
      <c r="M725" s="16" t="s">
        <v>2286</v>
      </c>
      <c r="N725" s="26" t="s">
        <v>2286</v>
      </c>
      <c r="O725" s="24"/>
    </row>
    <row r="726" s="6" customFormat="1" ht="21" customHeight="1" spans="1:15">
      <c r="A726" s="15">
        <v>692</v>
      </c>
      <c r="B726" s="16" t="s">
        <v>2457</v>
      </c>
      <c r="C726" s="16" t="s">
        <v>2227</v>
      </c>
      <c r="D726" s="16" t="s">
        <v>2586</v>
      </c>
      <c r="E726" s="16" t="s">
        <v>2972</v>
      </c>
      <c r="F726" s="16">
        <v>15.0049</v>
      </c>
      <c r="G726" s="16" t="s">
        <v>2973</v>
      </c>
      <c r="H726" s="16" t="s">
        <v>1168</v>
      </c>
      <c r="I726" s="16">
        <v>15.0049</v>
      </c>
      <c r="J726" s="16" t="s">
        <v>2697</v>
      </c>
      <c r="K726" s="25">
        <v>44197</v>
      </c>
      <c r="L726" s="25">
        <v>44531</v>
      </c>
      <c r="M726" s="16" t="s">
        <v>2286</v>
      </c>
      <c r="N726" s="26" t="s">
        <v>2286</v>
      </c>
      <c r="O726" s="24"/>
    </row>
    <row r="727" s="6" customFormat="1" ht="21" customHeight="1" spans="1:15">
      <c r="A727" s="15">
        <v>693</v>
      </c>
      <c r="B727" s="16" t="s">
        <v>1197</v>
      </c>
      <c r="C727" s="16" t="s">
        <v>2227</v>
      </c>
      <c r="D727" s="16" t="s">
        <v>2586</v>
      </c>
      <c r="E727" s="16" t="s">
        <v>2974</v>
      </c>
      <c r="F727" s="16">
        <v>3.6184</v>
      </c>
      <c r="G727" s="16" t="s">
        <v>2975</v>
      </c>
      <c r="H727" s="16" t="s">
        <v>1168</v>
      </c>
      <c r="I727" s="16">
        <v>3.6184</v>
      </c>
      <c r="J727" s="16" t="s">
        <v>2976</v>
      </c>
      <c r="K727" s="25">
        <v>44197</v>
      </c>
      <c r="L727" s="25">
        <v>44531</v>
      </c>
      <c r="M727" s="16" t="s">
        <v>2286</v>
      </c>
      <c r="N727" s="26" t="s">
        <v>2286</v>
      </c>
      <c r="O727" s="24"/>
    </row>
    <row r="728" s="6" customFormat="1" ht="21" customHeight="1" spans="1:15">
      <c r="A728" s="15">
        <v>694</v>
      </c>
      <c r="B728" s="16" t="s">
        <v>1458</v>
      </c>
      <c r="C728" s="16" t="s">
        <v>2227</v>
      </c>
      <c r="D728" s="16" t="s">
        <v>2586</v>
      </c>
      <c r="E728" s="16" t="s">
        <v>2977</v>
      </c>
      <c r="F728" s="16">
        <v>3.86</v>
      </c>
      <c r="G728" s="16" t="s">
        <v>2978</v>
      </c>
      <c r="H728" s="16" t="s">
        <v>1168</v>
      </c>
      <c r="I728" s="16">
        <v>3.86</v>
      </c>
      <c r="J728" s="16" t="s">
        <v>2720</v>
      </c>
      <c r="K728" s="25">
        <v>44197</v>
      </c>
      <c r="L728" s="25">
        <v>44531</v>
      </c>
      <c r="M728" s="16" t="s">
        <v>2286</v>
      </c>
      <c r="N728" s="26" t="s">
        <v>2286</v>
      </c>
      <c r="O728" s="24"/>
    </row>
    <row r="729" s="6" customFormat="1" ht="21" customHeight="1" spans="1:15">
      <c r="A729" s="15">
        <v>695</v>
      </c>
      <c r="B729" s="16" t="s">
        <v>2450</v>
      </c>
      <c r="C729" s="16" t="s">
        <v>2227</v>
      </c>
      <c r="D729" s="16" t="s">
        <v>2586</v>
      </c>
      <c r="E729" s="16" t="s">
        <v>2979</v>
      </c>
      <c r="F729" s="16">
        <v>4.5729</v>
      </c>
      <c r="G729" s="16" t="s">
        <v>2980</v>
      </c>
      <c r="H729" s="16" t="s">
        <v>1168</v>
      </c>
      <c r="I729" s="16">
        <v>4.5729</v>
      </c>
      <c r="J729" s="16" t="s">
        <v>2965</v>
      </c>
      <c r="K729" s="25">
        <v>44197</v>
      </c>
      <c r="L729" s="25">
        <v>44531</v>
      </c>
      <c r="M729" s="16" t="s">
        <v>2286</v>
      </c>
      <c r="N729" s="26" t="s">
        <v>2286</v>
      </c>
      <c r="O729" s="24"/>
    </row>
    <row r="730" s="6" customFormat="1" ht="21" customHeight="1" spans="1:15">
      <c r="A730" s="15">
        <v>696</v>
      </c>
      <c r="B730" s="16" t="s">
        <v>2450</v>
      </c>
      <c r="C730" s="16" t="s">
        <v>2227</v>
      </c>
      <c r="D730" s="16" t="s">
        <v>2586</v>
      </c>
      <c r="E730" s="16" t="s">
        <v>2981</v>
      </c>
      <c r="F730" s="16">
        <v>14.0213</v>
      </c>
      <c r="G730" s="16" t="s">
        <v>2982</v>
      </c>
      <c r="H730" s="16" t="s">
        <v>1168</v>
      </c>
      <c r="I730" s="16">
        <v>14.0213</v>
      </c>
      <c r="J730" s="16" t="s">
        <v>2965</v>
      </c>
      <c r="K730" s="25">
        <v>44197</v>
      </c>
      <c r="L730" s="25">
        <v>44531</v>
      </c>
      <c r="M730" s="16" t="s">
        <v>2286</v>
      </c>
      <c r="N730" s="26" t="s">
        <v>2286</v>
      </c>
      <c r="O730" s="24"/>
    </row>
    <row r="731" s="6" customFormat="1" ht="21" customHeight="1" spans="1:15">
      <c r="A731" s="15">
        <v>697</v>
      </c>
      <c r="B731" s="16" t="s">
        <v>2511</v>
      </c>
      <c r="C731" s="16" t="s">
        <v>2227</v>
      </c>
      <c r="D731" s="16" t="s">
        <v>2586</v>
      </c>
      <c r="E731" s="16" t="s">
        <v>2983</v>
      </c>
      <c r="F731" s="16">
        <v>0.6</v>
      </c>
      <c r="G731" s="16" t="s">
        <v>2984</v>
      </c>
      <c r="H731" s="16" t="s">
        <v>1168</v>
      </c>
      <c r="I731" s="16">
        <v>0.6</v>
      </c>
      <c r="J731" s="16" t="s">
        <v>2985</v>
      </c>
      <c r="K731" s="25">
        <v>44197</v>
      </c>
      <c r="L731" s="25">
        <v>44531</v>
      </c>
      <c r="M731" s="16" t="s">
        <v>2286</v>
      </c>
      <c r="N731" s="26" t="s">
        <v>2286</v>
      </c>
      <c r="O731" s="24"/>
    </row>
    <row r="732" s="6" customFormat="1" ht="21" customHeight="1" spans="1:15">
      <c r="A732" s="15">
        <v>698</v>
      </c>
      <c r="B732" s="16" t="s">
        <v>2167</v>
      </c>
      <c r="C732" s="16" t="s">
        <v>2227</v>
      </c>
      <c r="D732" s="16" t="s">
        <v>2586</v>
      </c>
      <c r="E732" s="16" t="s">
        <v>2986</v>
      </c>
      <c r="F732" s="20">
        <v>23.31</v>
      </c>
      <c r="G732" s="20" t="s">
        <v>2987</v>
      </c>
      <c r="H732" s="16" t="s">
        <v>1168</v>
      </c>
      <c r="I732" s="20">
        <v>23.31</v>
      </c>
      <c r="J732" s="16" t="s">
        <v>2988</v>
      </c>
      <c r="K732" s="25">
        <v>44197</v>
      </c>
      <c r="L732" s="25">
        <v>44531</v>
      </c>
      <c r="M732" s="16" t="s">
        <v>2286</v>
      </c>
      <c r="N732" s="26" t="s">
        <v>2286</v>
      </c>
      <c r="O732" s="24"/>
    </row>
    <row r="733" s="6" customFormat="1" ht="21" customHeight="1" spans="1:15">
      <c r="A733" s="15">
        <v>699</v>
      </c>
      <c r="B733" s="16" t="s">
        <v>2167</v>
      </c>
      <c r="C733" s="16" t="s">
        <v>2227</v>
      </c>
      <c r="D733" s="16" t="s">
        <v>2586</v>
      </c>
      <c r="E733" s="16" t="s">
        <v>2989</v>
      </c>
      <c r="F733" s="28"/>
      <c r="G733" s="28"/>
      <c r="H733" s="16" t="s">
        <v>1168</v>
      </c>
      <c r="I733" s="28"/>
      <c r="J733" s="16" t="s">
        <v>2988</v>
      </c>
      <c r="K733" s="25">
        <v>44197</v>
      </c>
      <c r="L733" s="25">
        <v>44531</v>
      </c>
      <c r="M733" s="16" t="s">
        <v>2286</v>
      </c>
      <c r="N733" s="26" t="s">
        <v>2286</v>
      </c>
      <c r="O733" s="24"/>
    </row>
    <row r="734" s="6" customFormat="1" ht="21" customHeight="1" spans="1:15">
      <c r="A734" s="15">
        <v>700</v>
      </c>
      <c r="B734" s="16" t="s">
        <v>2517</v>
      </c>
      <c r="C734" s="16" t="s">
        <v>2227</v>
      </c>
      <c r="D734" s="16" t="s">
        <v>2586</v>
      </c>
      <c r="E734" s="16" t="s">
        <v>2990</v>
      </c>
      <c r="F734" s="16">
        <v>17.6296</v>
      </c>
      <c r="G734" s="16" t="s">
        <v>2991</v>
      </c>
      <c r="H734" s="16" t="s">
        <v>1168</v>
      </c>
      <c r="I734" s="16">
        <v>17.6296</v>
      </c>
      <c r="J734" s="16" t="s">
        <v>2992</v>
      </c>
      <c r="K734" s="25">
        <v>44197</v>
      </c>
      <c r="L734" s="25">
        <v>44531</v>
      </c>
      <c r="M734" s="16" t="s">
        <v>2286</v>
      </c>
      <c r="N734" s="26" t="s">
        <v>2286</v>
      </c>
      <c r="O734" s="24"/>
    </row>
    <row r="735" s="6" customFormat="1" ht="21" customHeight="1" spans="1:15">
      <c r="A735" s="15">
        <v>701</v>
      </c>
      <c r="B735" s="16" t="s">
        <v>2517</v>
      </c>
      <c r="C735" s="16" t="s">
        <v>2227</v>
      </c>
      <c r="D735" s="16" t="s">
        <v>2586</v>
      </c>
      <c r="E735" s="16" t="s">
        <v>2993</v>
      </c>
      <c r="F735" s="16">
        <v>22.5787</v>
      </c>
      <c r="G735" s="16" t="s">
        <v>2994</v>
      </c>
      <c r="H735" s="16" t="s">
        <v>1168</v>
      </c>
      <c r="I735" s="16">
        <v>22.5787</v>
      </c>
      <c r="J735" s="16" t="s">
        <v>2992</v>
      </c>
      <c r="K735" s="25">
        <v>44197</v>
      </c>
      <c r="L735" s="25">
        <v>44531</v>
      </c>
      <c r="M735" s="16" t="s">
        <v>2286</v>
      </c>
      <c r="N735" s="26" t="s">
        <v>2286</v>
      </c>
      <c r="O735" s="24"/>
    </row>
    <row r="736" s="6" customFormat="1" ht="21" customHeight="1" spans="1:15">
      <c r="A736" s="15">
        <v>702</v>
      </c>
      <c r="B736" s="16" t="s">
        <v>2517</v>
      </c>
      <c r="C736" s="16" t="s">
        <v>2227</v>
      </c>
      <c r="D736" s="16" t="s">
        <v>2586</v>
      </c>
      <c r="E736" s="16" t="s">
        <v>2995</v>
      </c>
      <c r="F736" s="16">
        <v>10.5276</v>
      </c>
      <c r="G736" s="16" t="s">
        <v>2996</v>
      </c>
      <c r="H736" s="16" t="s">
        <v>1168</v>
      </c>
      <c r="I736" s="16">
        <v>10.5276</v>
      </c>
      <c r="J736" s="16" t="s">
        <v>2992</v>
      </c>
      <c r="K736" s="25">
        <v>44197</v>
      </c>
      <c r="L736" s="25">
        <v>44531</v>
      </c>
      <c r="M736" s="16" t="s">
        <v>2286</v>
      </c>
      <c r="N736" s="26" t="s">
        <v>2286</v>
      </c>
      <c r="O736" s="24"/>
    </row>
    <row r="737" s="6" customFormat="1" ht="21" customHeight="1" spans="1:15">
      <c r="A737" s="15">
        <v>703</v>
      </c>
      <c r="B737" s="16" t="s">
        <v>2517</v>
      </c>
      <c r="C737" s="16" t="s">
        <v>2227</v>
      </c>
      <c r="D737" s="16" t="s">
        <v>2586</v>
      </c>
      <c r="E737" s="16" t="s">
        <v>2997</v>
      </c>
      <c r="F737" s="16">
        <v>18.2155</v>
      </c>
      <c r="G737" s="16" t="s">
        <v>2998</v>
      </c>
      <c r="H737" s="16" t="s">
        <v>1168</v>
      </c>
      <c r="I737" s="16">
        <v>18.2155</v>
      </c>
      <c r="J737" s="16" t="s">
        <v>2992</v>
      </c>
      <c r="K737" s="25">
        <v>44197</v>
      </c>
      <c r="L737" s="25">
        <v>44531</v>
      </c>
      <c r="M737" s="16" t="s">
        <v>2286</v>
      </c>
      <c r="N737" s="26" t="s">
        <v>2286</v>
      </c>
      <c r="O737" s="24"/>
    </row>
    <row r="738" s="6" customFormat="1" ht="21" customHeight="1" spans="1:15">
      <c r="A738" s="15">
        <v>704</v>
      </c>
      <c r="B738" s="16" t="s">
        <v>2517</v>
      </c>
      <c r="C738" s="16" t="s">
        <v>2227</v>
      </c>
      <c r="D738" s="16" t="s">
        <v>2586</v>
      </c>
      <c r="E738" s="16" t="s">
        <v>2999</v>
      </c>
      <c r="F738" s="16">
        <v>7.2328</v>
      </c>
      <c r="G738" s="16" t="s">
        <v>3000</v>
      </c>
      <c r="H738" s="16" t="s">
        <v>1168</v>
      </c>
      <c r="I738" s="16">
        <v>7.2328</v>
      </c>
      <c r="J738" s="16" t="s">
        <v>2992</v>
      </c>
      <c r="K738" s="25">
        <v>44197</v>
      </c>
      <c r="L738" s="25">
        <v>44531</v>
      </c>
      <c r="M738" s="16" t="s">
        <v>2286</v>
      </c>
      <c r="N738" s="26" t="s">
        <v>2286</v>
      </c>
      <c r="O738" s="24"/>
    </row>
    <row r="739" s="6" customFormat="1" ht="21" customHeight="1" spans="1:15">
      <c r="A739" s="15">
        <v>705</v>
      </c>
      <c r="B739" s="16" t="s">
        <v>2517</v>
      </c>
      <c r="C739" s="16" t="s">
        <v>2227</v>
      </c>
      <c r="D739" s="16" t="s">
        <v>2586</v>
      </c>
      <c r="E739" s="16" t="s">
        <v>3001</v>
      </c>
      <c r="F739" s="16">
        <v>26.804</v>
      </c>
      <c r="G739" s="16" t="s">
        <v>3002</v>
      </c>
      <c r="H739" s="16" t="s">
        <v>1168</v>
      </c>
      <c r="I739" s="16">
        <v>26.804</v>
      </c>
      <c r="J739" s="16" t="s">
        <v>2992</v>
      </c>
      <c r="K739" s="25">
        <v>44197</v>
      </c>
      <c r="L739" s="25">
        <v>44531</v>
      </c>
      <c r="M739" s="16" t="s">
        <v>2286</v>
      </c>
      <c r="N739" s="26" t="s">
        <v>2286</v>
      </c>
      <c r="O739" s="24"/>
    </row>
    <row r="740" s="6" customFormat="1" ht="21" customHeight="1" spans="1:15">
      <c r="A740" s="15">
        <v>706</v>
      </c>
      <c r="B740" s="16" t="s">
        <v>2517</v>
      </c>
      <c r="C740" s="16" t="s">
        <v>2227</v>
      </c>
      <c r="D740" s="16" t="s">
        <v>2586</v>
      </c>
      <c r="E740" s="16" t="s">
        <v>3003</v>
      </c>
      <c r="F740" s="16">
        <v>15.5469</v>
      </c>
      <c r="G740" s="16" t="s">
        <v>3004</v>
      </c>
      <c r="H740" s="16" t="s">
        <v>1168</v>
      </c>
      <c r="I740" s="16">
        <v>15.5469</v>
      </c>
      <c r="J740" s="16" t="s">
        <v>2992</v>
      </c>
      <c r="K740" s="25">
        <v>44197</v>
      </c>
      <c r="L740" s="25">
        <v>44531</v>
      </c>
      <c r="M740" s="16" t="s">
        <v>2286</v>
      </c>
      <c r="N740" s="26" t="s">
        <v>2286</v>
      </c>
      <c r="O740" s="24"/>
    </row>
    <row r="741" s="6" customFormat="1" ht="21" customHeight="1" spans="1:15">
      <c r="A741" s="15">
        <v>707</v>
      </c>
      <c r="B741" s="16" t="s">
        <v>2517</v>
      </c>
      <c r="C741" s="16" t="s">
        <v>2227</v>
      </c>
      <c r="D741" s="16" t="s">
        <v>2586</v>
      </c>
      <c r="E741" s="16" t="s">
        <v>3005</v>
      </c>
      <c r="F741" s="16">
        <v>3.5344</v>
      </c>
      <c r="G741" s="16" t="s">
        <v>3006</v>
      </c>
      <c r="H741" s="16" t="s">
        <v>1168</v>
      </c>
      <c r="I741" s="16">
        <v>3.5344</v>
      </c>
      <c r="J741" s="16" t="s">
        <v>2992</v>
      </c>
      <c r="K741" s="25">
        <v>44197</v>
      </c>
      <c r="L741" s="25">
        <v>44531</v>
      </c>
      <c r="M741" s="16" t="s">
        <v>2286</v>
      </c>
      <c r="N741" s="26" t="s">
        <v>2286</v>
      </c>
      <c r="O741" s="24"/>
    </row>
    <row r="742" s="6" customFormat="1" ht="21" customHeight="1" spans="1:15">
      <c r="A742" s="15">
        <v>708</v>
      </c>
      <c r="B742" s="16" t="s">
        <v>2097</v>
      </c>
      <c r="C742" s="16" t="s">
        <v>2227</v>
      </c>
      <c r="D742" s="16" t="s">
        <v>2586</v>
      </c>
      <c r="E742" s="16" t="s">
        <v>3007</v>
      </c>
      <c r="F742" s="16">
        <v>20</v>
      </c>
      <c r="G742" s="16" t="s">
        <v>1175</v>
      </c>
      <c r="H742" s="16" t="s">
        <v>1168</v>
      </c>
      <c r="I742" s="16">
        <v>20</v>
      </c>
      <c r="J742" s="16" t="s">
        <v>2796</v>
      </c>
      <c r="K742" s="25">
        <v>44197</v>
      </c>
      <c r="L742" s="25">
        <v>44531</v>
      </c>
      <c r="M742" s="16" t="s">
        <v>2286</v>
      </c>
      <c r="N742" s="26" t="s">
        <v>2286</v>
      </c>
      <c r="O742" s="24"/>
    </row>
    <row r="743" s="6" customFormat="1" ht="21" customHeight="1" spans="1:15">
      <c r="A743" s="15">
        <v>709</v>
      </c>
      <c r="B743" s="16" t="s">
        <v>2097</v>
      </c>
      <c r="C743" s="16" t="s">
        <v>2227</v>
      </c>
      <c r="D743" s="16" t="s">
        <v>2586</v>
      </c>
      <c r="E743" s="16" t="s">
        <v>3008</v>
      </c>
      <c r="F743" s="20">
        <v>8.84</v>
      </c>
      <c r="G743" s="20" t="s">
        <v>1538</v>
      </c>
      <c r="H743" s="16" t="s">
        <v>1168</v>
      </c>
      <c r="I743" s="20">
        <v>8.84</v>
      </c>
      <c r="J743" s="16" t="s">
        <v>2796</v>
      </c>
      <c r="K743" s="25">
        <v>44197</v>
      </c>
      <c r="L743" s="25">
        <v>44531</v>
      </c>
      <c r="M743" s="16" t="s">
        <v>2286</v>
      </c>
      <c r="N743" s="26" t="s">
        <v>2286</v>
      </c>
      <c r="O743" s="24"/>
    </row>
    <row r="744" s="6" customFormat="1" ht="21" customHeight="1" spans="1:15">
      <c r="A744" s="15">
        <v>710</v>
      </c>
      <c r="B744" s="16" t="s">
        <v>2097</v>
      </c>
      <c r="C744" s="16" t="s">
        <v>2227</v>
      </c>
      <c r="D744" s="16" t="s">
        <v>2586</v>
      </c>
      <c r="E744" s="16" t="s">
        <v>3009</v>
      </c>
      <c r="F744" s="28"/>
      <c r="G744" s="28"/>
      <c r="H744" s="16" t="s">
        <v>1168</v>
      </c>
      <c r="I744" s="28"/>
      <c r="J744" s="16" t="s">
        <v>2796</v>
      </c>
      <c r="K744" s="25">
        <v>44197</v>
      </c>
      <c r="L744" s="25">
        <v>44531</v>
      </c>
      <c r="M744" s="16" t="s">
        <v>2286</v>
      </c>
      <c r="N744" s="26" t="s">
        <v>2286</v>
      </c>
      <c r="O744" s="24"/>
    </row>
    <row r="745" s="6" customFormat="1" ht="21" customHeight="1" spans="1:15">
      <c r="A745" s="15">
        <v>711</v>
      </c>
      <c r="B745" s="16" t="s">
        <v>2097</v>
      </c>
      <c r="C745" s="16" t="s">
        <v>2227</v>
      </c>
      <c r="D745" s="16" t="s">
        <v>2586</v>
      </c>
      <c r="E745" s="16" t="s">
        <v>3010</v>
      </c>
      <c r="F745" s="16">
        <v>58.87</v>
      </c>
      <c r="G745" s="16" t="s">
        <v>3011</v>
      </c>
      <c r="H745" s="16" t="s">
        <v>1168</v>
      </c>
      <c r="I745" s="16">
        <v>58.87</v>
      </c>
      <c r="J745" s="16" t="s">
        <v>2796</v>
      </c>
      <c r="K745" s="25">
        <v>44197</v>
      </c>
      <c r="L745" s="25">
        <v>44531</v>
      </c>
      <c r="M745" s="16" t="s">
        <v>2286</v>
      </c>
      <c r="N745" s="26" t="s">
        <v>2286</v>
      </c>
      <c r="O745" s="24"/>
    </row>
    <row r="746" s="6" customFormat="1" ht="21" customHeight="1" spans="1:15">
      <c r="A746" s="15">
        <v>712</v>
      </c>
      <c r="B746" s="16" t="s">
        <v>2097</v>
      </c>
      <c r="C746" s="16" t="s">
        <v>2227</v>
      </c>
      <c r="D746" s="16" t="s">
        <v>2586</v>
      </c>
      <c r="E746" s="16" t="s">
        <v>3012</v>
      </c>
      <c r="F746" s="16">
        <v>25.58</v>
      </c>
      <c r="G746" s="16" t="s">
        <v>3013</v>
      </c>
      <c r="H746" s="16" t="s">
        <v>1168</v>
      </c>
      <c r="I746" s="16">
        <v>25.58</v>
      </c>
      <c r="J746" s="16" t="s">
        <v>2796</v>
      </c>
      <c r="K746" s="25">
        <v>44197</v>
      </c>
      <c r="L746" s="25">
        <v>44531</v>
      </c>
      <c r="M746" s="16" t="s">
        <v>2286</v>
      </c>
      <c r="N746" s="26" t="s">
        <v>2286</v>
      </c>
      <c r="O746" s="24"/>
    </row>
    <row r="747" s="6" customFormat="1" ht="21" customHeight="1" spans="1:15">
      <c r="A747" s="15">
        <v>713</v>
      </c>
      <c r="B747" s="16" t="s">
        <v>2097</v>
      </c>
      <c r="C747" s="16" t="s">
        <v>2227</v>
      </c>
      <c r="D747" s="16" t="s">
        <v>2586</v>
      </c>
      <c r="E747" s="16" t="s">
        <v>3014</v>
      </c>
      <c r="F747" s="16">
        <v>35</v>
      </c>
      <c r="G747" s="16" t="s">
        <v>1989</v>
      </c>
      <c r="H747" s="16" t="s">
        <v>1168</v>
      </c>
      <c r="I747" s="16">
        <v>35</v>
      </c>
      <c r="J747" s="16" t="s">
        <v>2796</v>
      </c>
      <c r="K747" s="25">
        <v>44197</v>
      </c>
      <c r="L747" s="25">
        <v>44531</v>
      </c>
      <c r="M747" s="16" t="s">
        <v>2286</v>
      </c>
      <c r="N747" s="26" t="s">
        <v>2286</v>
      </c>
      <c r="O747" s="24"/>
    </row>
    <row r="748" s="6" customFormat="1" ht="21" customHeight="1" spans="1:15">
      <c r="A748" s="15">
        <v>714</v>
      </c>
      <c r="B748" s="16" t="s">
        <v>2097</v>
      </c>
      <c r="C748" s="16" t="s">
        <v>2227</v>
      </c>
      <c r="D748" s="16" t="s">
        <v>2586</v>
      </c>
      <c r="E748" s="16" t="s">
        <v>3015</v>
      </c>
      <c r="F748" s="16">
        <v>44.4</v>
      </c>
      <c r="G748" s="16" t="s">
        <v>3016</v>
      </c>
      <c r="H748" s="16" t="s">
        <v>1168</v>
      </c>
      <c r="I748" s="16">
        <v>44.4</v>
      </c>
      <c r="J748" s="16" t="s">
        <v>2796</v>
      </c>
      <c r="K748" s="25">
        <v>44197</v>
      </c>
      <c r="L748" s="25">
        <v>44531</v>
      </c>
      <c r="M748" s="16" t="s">
        <v>2286</v>
      </c>
      <c r="N748" s="26" t="s">
        <v>2286</v>
      </c>
      <c r="O748" s="24"/>
    </row>
    <row r="749" s="6" customFormat="1" ht="21" customHeight="1" spans="1:15">
      <c r="A749" s="15">
        <v>715</v>
      </c>
      <c r="B749" s="16" t="s">
        <v>2511</v>
      </c>
      <c r="C749" s="16" t="s">
        <v>2227</v>
      </c>
      <c r="D749" s="16" t="s">
        <v>2586</v>
      </c>
      <c r="E749" s="16" t="s">
        <v>3017</v>
      </c>
      <c r="F749" s="16">
        <v>18.8</v>
      </c>
      <c r="G749" s="16" t="s">
        <v>3018</v>
      </c>
      <c r="H749" s="16" t="s">
        <v>1168</v>
      </c>
      <c r="I749" s="16">
        <v>18.8</v>
      </c>
      <c r="J749" s="16" t="s">
        <v>2985</v>
      </c>
      <c r="K749" s="25">
        <v>44197</v>
      </c>
      <c r="L749" s="25">
        <v>44531</v>
      </c>
      <c r="M749" s="16" t="s">
        <v>2286</v>
      </c>
      <c r="N749" s="26" t="s">
        <v>2286</v>
      </c>
      <c r="O749" s="24"/>
    </row>
    <row r="750" s="6" customFormat="1" ht="21" customHeight="1" spans="1:15">
      <c r="A750" s="15">
        <v>716</v>
      </c>
      <c r="B750" s="16" t="s">
        <v>3019</v>
      </c>
      <c r="C750" s="16" t="s">
        <v>2227</v>
      </c>
      <c r="D750" s="16" t="s">
        <v>2586</v>
      </c>
      <c r="E750" s="16" t="s">
        <v>3020</v>
      </c>
      <c r="F750" s="16">
        <v>14.12</v>
      </c>
      <c r="G750" s="16" t="s">
        <v>3021</v>
      </c>
      <c r="H750" s="16" t="s">
        <v>1168</v>
      </c>
      <c r="I750" s="16">
        <v>14.12</v>
      </c>
      <c r="J750" s="16" t="s">
        <v>3022</v>
      </c>
      <c r="K750" s="25">
        <v>44197</v>
      </c>
      <c r="L750" s="25">
        <v>44531</v>
      </c>
      <c r="M750" s="16" t="s">
        <v>2286</v>
      </c>
      <c r="N750" s="26" t="s">
        <v>2286</v>
      </c>
      <c r="O750" s="24"/>
    </row>
    <row r="751" s="6" customFormat="1" ht="21" customHeight="1" spans="1:15">
      <c r="A751" s="15">
        <v>717</v>
      </c>
      <c r="B751" s="16" t="s">
        <v>3019</v>
      </c>
      <c r="C751" s="16" t="s">
        <v>2227</v>
      </c>
      <c r="D751" s="16" t="s">
        <v>2586</v>
      </c>
      <c r="E751" s="16" t="s">
        <v>3023</v>
      </c>
      <c r="F751" s="20">
        <v>15.18</v>
      </c>
      <c r="G751" s="20" t="s">
        <v>3024</v>
      </c>
      <c r="H751" s="16" t="s">
        <v>1168</v>
      </c>
      <c r="I751" s="20">
        <v>15.18</v>
      </c>
      <c r="J751" s="16" t="s">
        <v>3022</v>
      </c>
      <c r="K751" s="25">
        <v>44197</v>
      </c>
      <c r="L751" s="25">
        <v>44531</v>
      </c>
      <c r="M751" s="16" t="s">
        <v>2286</v>
      </c>
      <c r="N751" s="26" t="s">
        <v>2286</v>
      </c>
      <c r="O751" s="24"/>
    </row>
    <row r="752" s="6" customFormat="1" ht="21" customHeight="1" spans="1:15">
      <c r="A752" s="15">
        <v>718</v>
      </c>
      <c r="B752" s="16" t="s">
        <v>3019</v>
      </c>
      <c r="C752" s="16" t="s">
        <v>2227</v>
      </c>
      <c r="D752" s="16" t="s">
        <v>2586</v>
      </c>
      <c r="E752" s="16" t="s">
        <v>3025</v>
      </c>
      <c r="F752" s="44"/>
      <c r="G752" s="44"/>
      <c r="H752" s="16" t="s">
        <v>1168</v>
      </c>
      <c r="I752" s="44"/>
      <c r="J752" s="16" t="s">
        <v>3022</v>
      </c>
      <c r="K752" s="25">
        <v>44197</v>
      </c>
      <c r="L752" s="25">
        <v>44531</v>
      </c>
      <c r="M752" s="16" t="s">
        <v>2286</v>
      </c>
      <c r="N752" s="26" t="s">
        <v>2286</v>
      </c>
      <c r="O752" s="24"/>
    </row>
    <row r="753" s="6" customFormat="1" ht="21" customHeight="1" spans="1:15">
      <c r="A753" s="15">
        <v>719</v>
      </c>
      <c r="B753" s="16" t="s">
        <v>3019</v>
      </c>
      <c r="C753" s="16" t="s">
        <v>2227</v>
      </c>
      <c r="D753" s="16" t="s">
        <v>2586</v>
      </c>
      <c r="E753" s="16" t="s">
        <v>3026</v>
      </c>
      <c r="F753" s="28"/>
      <c r="G753" s="28"/>
      <c r="H753" s="16" t="s">
        <v>1168</v>
      </c>
      <c r="I753" s="28"/>
      <c r="J753" s="16" t="s">
        <v>3022</v>
      </c>
      <c r="K753" s="25">
        <v>44197</v>
      </c>
      <c r="L753" s="25">
        <v>44531</v>
      </c>
      <c r="M753" s="16" t="s">
        <v>2286</v>
      </c>
      <c r="N753" s="26" t="s">
        <v>2286</v>
      </c>
      <c r="O753" s="24"/>
    </row>
    <row r="754" s="6" customFormat="1" ht="21" customHeight="1" spans="1:15">
      <c r="A754" s="15">
        <v>720</v>
      </c>
      <c r="B754" s="16" t="s">
        <v>3019</v>
      </c>
      <c r="C754" s="16" t="s">
        <v>2227</v>
      </c>
      <c r="D754" s="16" t="s">
        <v>2586</v>
      </c>
      <c r="E754" s="16" t="s">
        <v>3027</v>
      </c>
      <c r="F754" s="16">
        <v>2.76</v>
      </c>
      <c r="G754" s="16" t="s">
        <v>3028</v>
      </c>
      <c r="H754" s="16" t="s">
        <v>1168</v>
      </c>
      <c r="I754" s="16">
        <v>2.76</v>
      </c>
      <c r="J754" s="16" t="s">
        <v>3022</v>
      </c>
      <c r="K754" s="25">
        <v>44197</v>
      </c>
      <c r="L754" s="25">
        <v>44531</v>
      </c>
      <c r="M754" s="16" t="s">
        <v>2286</v>
      </c>
      <c r="N754" s="26" t="s">
        <v>2286</v>
      </c>
      <c r="O754" s="24"/>
    </row>
    <row r="755" s="6" customFormat="1" ht="21" customHeight="1" spans="1:15">
      <c r="A755" s="15">
        <v>721</v>
      </c>
      <c r="B755" s="16" t="s">
        <v>3029</v>
      </c>
      <c r="C755" s="16" t="s">
        <v>2227</v>
      </c>
      <c r="D755" s="16" t="s">
        <v>2586</v>
      </c>
      <c r="E755" s="16" t="s">
        <v>3030</v>
      </c>
      <c r="F755" s="16">
        <v>17.33</v>
      </c>
      <c r="G755" s="16" t="s">
        <v>3031</v>
      </c>
      <c r="H755" s="16" t="s">
        <v>1168</v>
      </c>
      <c r="I755" s="16">
        <v>17.33</v>
      </c>
      <c r="J755" s="16" t="s">
        <v>2811</v>
      </c>
      <c r="K755" s="25">
        <v>44197</v>
      </c>
      <c r="L755" s="25">
        <v>44531</v>
      </c>
      <c r="M755" s="16" t="s">
        <v>2286</v>
      </c>
      <c r="N755" s="26" t="s">
        <v>2286</v>
      </c>
      <c r="O755" s="24"/>
    </row>
    <row r="756" s="6" customFormat="1" ht="21" customHeight="1" spans="1:15">
      <c r="A756" s="15">
        <v>722</v>
      </c>
      <c r="B756" s="16" t="s">
        <v>2358</v>
      </c>
      <c r="C756" s="16" t="s">
        <v>2227</v>
      </c>
      <c r="D756" s="16" t="s">
        <v>2586</v>
      </c>
      <c r="E756" s="16" t="s">
        <v>3032</v>
      </c>
      <c r="F756" s="16">
        <v>4.734</v>
      </c>
      <c r="G756" s="16" t="s">
        <v>3033</v>
      </c>
      <c r="H756" s="16" t="s">
        <v>1168</v>
      </c>
      <c r="I756" s="16">
        <v>4.734</v>
      </c>
      <c r="J756" s="16" t="s">
        <v>3034</v>
      </c>
      <c r="K756" s="25">
        <v>44197</v>
      </c>
      <c r="L756" s="25">
        <v>44531</v>
      </c>
      <c r="M756" s="16" t="s">
        <v>2286</v>
      </c>
      <c r="N756" s="26" t="s">
        <v>2286</v>
      </c>
      <c r="O756" s="24"/>
    </row>
    <row r="757" s="6" customFormat="1" ht="21" customHeight="1" spans="1:15">
      <c r="A757" s="15">
        <v>723</v>
      </c>
      <c r="B757" s="16" t="s">
        <v>2336</v>
      </c>
      <c r="C757" s="16" t="s">
        <v>2227</v>
      </c>
      <c r="D757" s="16" t="s">
        <v>2586</v>
      </c>
      <c r="E757" s="16" t="s">
        <v>3035</v>
      </c>
      <c r="F757" s="16">
        <v>1.2707</v>
      </c>
      <c r="G757" s="16" t="s">
        <v>3036</v>
      </c>
      <c r="H757" s="16" t="s">
        <v>1168</v>
      </c>
      <c r="I757" s="16">
        <v>1.2707</v>
      </c>
      <c r="J757" s="16" t="s">
        <v>3037</v>
      </c>
      <c r="K757" s="25">
        <v>44197</v>
      </c>
      <c r="L757" s="25">
        <v>44531</v>
      </c>
      <c r="M757" s="16" t="s">
        <v>2286</v>
      </c>
      <c r="N757" s="26" t="s">
        <v>2286</v>
      </c>
      <c r="O757" s="24"/>
    </row>
    <row r="758" s="6" customFormat="1" ht="21" customHeight="1" spans="1:15">
      <c r="A758" s="15">
        <v>724</v>
      </c>
      <c r="B758" s="16" t="s">
        <v>2341</v>
      </c>
      <c r="C758" s="16" t="s">
        <v>2227</v>
      </c>
      <c r="D758" s="16" t="s">
        <v>2586</v>
      </c>
      <c r="E758" s="16" t="s">
        <v>3038</v>
      </c>
      <c r="F758" s="16">
        <v>0.7748</v>
      </c>
      <c r="G758" s="16" t="s">
        <v>3039</v>
      </c>
      <c r="H758" s="16" t="s">
        <v>1168</v>
      </c>
      <c r="I758" s="16">
        <v>0.7748</v>
      </c>
      <c r="J758" s="16" t="s">
        <v>2707</v>
      </c>
      <c r="K758" s="25">
        <v>44197</v>
      </c>
      <c r="L758" s="25">
        <v>44531</v>
      </c>
      <c r="M758" s="16" t="s">
        <v>2286</v>
      </c>
      <c r="N758" s="26" t="s">
        <v>2286</v>
      </c>
      <c r="O758" s="24"/>
    </row>
    <row r="759" s="6" customFormat="1" ht="21" customHeight="1" spans="1:15">
      <c r="A759" s="15">
        <v>725</v>
      </c>
      <c r="B759" s="16" t="s">
        <v>2341</v>
      </c>
      <c r="C759" s="16" t="s">
        <v>2227</v>
      </c>
      <c r="D759" s="16" t="s">
        <v>2586</v>
      </c>
      <c r="E759" s="16" t="s">
        <v>3040</v>
      </c>
      <c r="F759" s="16">
        <v>5.2741</v>
      </c>
      <c r="G759" s="16" t="s">
        <v>3041</v>
      </c>
      <c r="H759" s="16" t="s">
        <v>1168</v>
      </c>
      <c r="I759" s="16">
        <v>5.2741</v>
      </c>
      <c r="J759" s="16" t="s">
        <v>2707</v>
      </c>
      <c r="K759" s="25">
        <v>44197</v>
      </c>
      <c r="L759" s="25">
        <v>44531</v>
      </c>
      <c r="M759" s="16" t="s">
        <v>2286</v>
      </c>
      <c r="N759" s="26" t="s">
        <v>2286</v>
      </c>
      <c r="O759" s="24"/>
    </row>
    <row r="760" s="6" customFormat="1" ht="21" customHeight="1" spans="1:15">
      <c r="A760" s="15">
        <v>726</v>
      </c>
      <c r="B760" s="16" t="s">
        <v>3042</v>
      </c>
      <c r="C760" s="16" t="s">
        <v>2227</v>
      </c>
      <c r="D760" s="16" t="s">
        <v>2586</v>
      </c>
      <c r="E760" s="16" t="s">
        <v>3043</v>
      </c>
      <c r="F760" s="16">
        <v>12.2537</v>
      </c>
      <c r="G760" s="16" t="s">
        <v>3044</v>
      </c>
      <c r="H760" s="16" t="s">
        <v>1168</v>
      </c>
      <c r="I760" s="16">
        <v>12.2537</v>
      </c>
      <c r="J760" s="16" t="s">
        <v>3045</v>
      </c>
      <c r="K760" s="25">
        <v>44197</v>
      </c>
      <c r="L760" s="25">
        <v>44531</v>
      </c>
      <c r="M760" s="16" t="s">
        <v>2286</v>
      </c>
      <c r="N760" s="26" t="s">
        <v>2286</v>
      </c>
      <c r="O760" s="24"/>
    </row>
    <row r="761" s="6" customFormat="1" ht="21" customHeight="1" spans="1:15">
      <c r="A761" s="15">
        <v>727</v>
      </c>
      <c r="B761" s="16" t="s">
        <v>3042</v>
      </c>
      <c r="C761" s="16" t="s">
        <v>2227</v>
      </c>
      <c r="D761" s="16" t="s">
        <v>2586</v>
      </c>
      <c r="E761" s="16" t="s">
        <v>3046</v>
      </c>
      <c r="F761" s="16">
        <v>66.2965</v>
      </c>
      <c r="G761" s="16" t="s">
        <v>3047</v>
      </c>
      <c r="H761" s="16" t="s">
        <v>1168</v>
      </c>
      <c r="I761" s="16">
        <v>66.2965</v>
      </c>
      <c r="J761" s="16" t="s">
        <v>3045</v>
      </c>
      <c r="K761" s="25">
        <v>44197</v>
      </c>
      <c r="L761" s="25">
        <v>44531</v>
      </c>
      <c r="M761" s="16" t="s">
        <v>2286</v>
      </c>
      <c r="N761" s="26" t="s">
        <v>2286</v>
      </c>
      <c r="O761" s="24"/>
    </row>
    <row r="762" s="6" customFormat="1" ht="21" customHeight="1" spans="1:15">
      <c r="A762" s="15">
        <v>728</v>
      </c>
      <c r="B762" s="16" t="s">
        <v>1210</v>
      </c>
      <c r="C762" s="16" t="s">
        <v>2227</v>
      </c>
      <c r="D762" s="16" t="s">
        <v>2586</v>
      </c>
      <c r="E762" s="16" t="s">
        <v>3048</v>
      </c>
      <c r="F762" s="16">
        <v>38.676</v>
      </c>
      <c r="G762" s="16" t="s">
        <v>3049</v>
      </c>
      <c r="H762" s="16" t="s">
        <v>1168</v>
      </c>
      <c r="I762" s="16">
        <v>38.676</v>
      </c>
      <c r="J762" s="16" t="s">
        <v>2618</v>
      </c>
      <c r="K762" s="25">
        <v>44197</v>
      </c>
      <c r="L762" s="25">
        <v>44531</v>
      </c>
      <c r="M762" s="16" t="s">
        <v>2286</v>
      </c>
      <c r="N762" s="26" t="s">
        <v>2286</v>
      </c>
      <c r="O762" s="24"/>
    </row>
    <row r="763" s="6" customFormat="1" ht="21" customHeight="1" spans="1:15">
      <c r="A763" s="15">
        <v>729</v>
      </c>
      <c r="B763" s="16" t="s">
        <v>3050</v>
      </c>
      <c r="C763" s="16" t="s">
        <v>2227</v>
      </c>
      <c r="D763" s="16" t="s">
        <v>2586</v>
      </c>
      <c r="E763" s="16" t="s">
        <v>3051</v>
      </c>
      <c r="F763" s="16">
        <v>6.9445</v>
      </c>
      <c r="G763" s="16" t="s">
        <v>3052</v>
      </c>
      <c r="H763" s="16" t="s">
        <v>1168</v>
      </c>
      <c r="I763" s="16">
        <v>6.9445</v>
      </c>
      <c r="J763" s="16" t="s">
        <v>1920</v>
      </c>
      <c r="K763" s="25">
        <v>44197</v>
      </c>
      <c r="L763" s="25">
        <v>44531</v>
      </c>
      <c r="M763" s="16" t="s">
        <v>2286</v>
      </c>
      <c r="N763" s="26" t="s">
        <v>2286</v>
      </c>
      <c r="O763" s="24"/>
    </row>
    <row r="764" s="6" customFormat="1" ht="21" customHeight="1" spans="1:15">
      <c r="A764" s="15">
        <v>730</v>
      </c>
      <c r="B764" s="16" t="s">
        <v>3042</v>
      </c>
      <c r="C764" s="16" t="s">
        <v>2227</v>
      </c>
      <c r="D764" s="16" t="s">
        <v>2586</v>
      </c>
      <c r="E764" s="16" t="s">
        <v>3053</v>
      </c>
      <c r="F764" s="16">
        <v>8.5076</v>
      </c>
      <c r="G764" s="16" t="s">
        <v>3054</v>
      </c>
      <c r="H764" s="16" t="s">
        <v>1168</v>
      </c>
      <c r="I764" s="16">
        <v>8.5076</v>
      </c>
      <c r="J764" s="16" t="s">
        <v>3045</v>
      </c>
      <c r="K764" s="25">
        <v>44197</v>
      </c>
      <c r="L764" s="25">
        <v>44531</v>
      </c>
      <c r="M764" s="16" t="s">
        <v>2286</v>
      </c>
      <c r="N764" s="26" t="s">
        <v>2286</v>
      </c>
      <c r="O764" s="24"/>
    </row>
    <row r="765" s="6" customFormat="1" ht="21" customHeight="1" spans="1:15">
      <c r="A765" s="15">
        <v>731</v>
      </c>
      <c r="B765" s="16" t="s">
        <v>3055</v>
      </c>
      <c r="C765" s="16" t="s">
        <v>2227</v>
      </c>
      <c r="D765" s="16" t="s">
        <v>2586</v>
      </c>
      <c r="E765" s="16" t="s">
        <v>3056</v>
      </c>
      <c r="F765" s="20">
        <v>16.1845</v>
      </c>
      <c r="G765" s="20" t="s">
        <v>3057</v>
      </c>
      <c r="H765" s="16" t="s">
        <v>1168</v>
      </c>
      <c r="I765" s="20">
        <v>16.1845</v>
      </c>
      <c r="J765" s="16" t="s">
        <v>2811</v>
      </c>
      <c r="K765" s="25">
        <v>44197</v>
      </c>
      <c r="L765" s="25">
        <v>44531</v>
      </c>
      <c r="M765" s="16" t="s">
        <v>2286</v>
      </c>
      <c r="N765" s="26" t="s">
        <v>2286</v>
      </c>
      <c r="O765" s="24"/>
    </row>
    <row r="766" s="6" customFormat="1" ht="21" customHeight="1" spans="1:15">
      <c r="A766" s="15">
        <v>732</v>
      </c>
      <c r="B766" s="16" t="s">
        <v>3058</v>
      </c>
      <c r="C766" s="16" t="s">
        <v>2227</v>
      </c>
      <c r="D766" s="16" t="s">
        <v>2586</v>
      </c>
      <c r="E766" s="16" t="s">
        <v>3059</v>
      </c>
      <c r="F766" s="44"/>
      <c r="G766" s="44"/>
      <c r="H766" s="16" t="s">
        <v>1168</v>
      </c>
      <c r="I766" s="44"/>
      <c r="J766" s="16" t="s">
        <v>3060</v>
      </c>
      <c r="K766" s="25">
        <v>44197</v>
      </c>
      <c r="L766" s="25">
        <v>44531</v>
      </c>
      <c r="M766" s="16" t="s">
        <v>2286</v>
      </c>
      <c r="N766" s="26" t="s">
        <v>2286</v>
      </c>
      <c r="O766" s="24"/>
    </row>
    <row r="767" s="6" customFormat="1" ht="21" customHeight="1" spans="1:15">
      <c r="A767" s="15">
        <v>733</v>
      </c>
      <c r="B767" s="16" t="s">
        <v>1567</v>
      </c>
      <c r="C767" s="16" t="s">
        <v>2227</v>
      </c>
      <c r="D767" s="16" t="s">
        <v>2586</v>
      </c>
      <c r="E767" s="16" t="s">
        <v>3061</v>
      </c>
      <c r="F767" s="28"/>
      <c r="G767" s="28"/>
      <c r="H767" s="16" t="s">
        <v>1168</v>
      </c>
      <c r="I767" s="28"/>
      <c r="J767" s="16" t="s">
        <v>3062</v>
      </c>
      <c r="K767" s="25">
        <v>44197</v>
      </c>
      <c r="L767" s="25">
        <v>44531</v>
      </c>
      <c r="M767" s="16" t="s">
        <v>2286</v>
      </c>
      <c r="N767" s="26" t="s">
        <v>2286</v>
      </c>
      <c r="O767" s="24"/>
    </row>
    <row r="768" s="6" customFormat="1" ht="21" customHeight="1" spans="1:15">
      <c r="A768" s="15">
        <v>734</v>
      </c>
      <c r="B768" s="16" t="s">
        <v>3063</v>
      </c>
      <c r="C768" s="16" t="s">
        <v>2227</v>
      </c>
      <c r="D768" s="16" t="s">
        <v>2586</v>
      </c>
      <c r="E768" s="16" t="s">
        <v>3064</v>
      </c>
      <c r="F768" s="16">
        <v>5</v>
      </c>
      <c r="G768" s="16" t="s">
        <v>2059</v>
      </c>
      <c r="H768" s="16" t="s">
        <v>1168</v>
      </c>
      <c r="I768" s="16">
        <v>5</v>
      </c>
      <c r="J768" s="16" t="s">
        <v>3060</v>
      </c>
      <c r="K768" s="25">
        <v>44197</v>
      </c>
      <c r="L768" s="25">
        <v>44531</v>
      </c>
      <c r="M768" s="16" t="s">
        <v>2286</v>
      </c>
      <c r="N768" s="26" t="s">
        <v>2286</v>
      </c>
      <c r="O768" s="24"/>
    </row>
    <row r="769" s="6" customFormat="1" ht="21" customHeight="1" spans="1:15">
      <c r="A769" s="15">
        <v>735</v>
      </c>
      <c r="B769" s="16" t="s">
        <v>2178</v>
      </c>
      <c r="C769" s="16" t="s">
        <v>2227</v>
      </c>
      <c r="D769" s="16" t="s">
        <v>2586</v>
      </c>
      <c r="E769" s="16" t="s">
        <v>3065</v>
      </c>
      <c r="F769" s="16">
        <v>1.1674</v>
      </c>
      <c r="G769" s="16" t="s">
        <v>3066</v>
      </c>
      <c r="H769" s="16" t="s">
        <v>1168</v>
      </c>
      <c r="I769" s="16">
        <v>1.1674</v>
      </c>
      <c r="J769" s="16" t="s">
        <v>3062</v>
      </c>
      <c r="K769" s="25">
        <v>44197</v>
      </c>
      <c r="L769" s="25">
        <v>44531</v>
      </c>
      <c r="M769" s="16" t="s">
        <v>2286</v>
      </c>
      <c r="N769" s="26" t="s">
        <v>2286</v>
      </c>
      <c r="O769" s="24"/>
    </row>
    <row r="770" s="6" customFormat="1" ht="21" customHeight="1" spans="1:15">
      <c r="A770" s="15">
        <v>736</v>
      </c>
      <c r="B770" s="16" t="s">
        <v>3067</v>
      </c>
      <c r="C770" s="16" t="s">
        <v>2227</v>
      </c>
      <c r="D770" s="16" t="s">
        <v>2586</v>
      </c>
      <c r="E770" s="16" t="s">
        <v>3068</v>
      </c>
      <c r="F770" s="16">
        <v>2.0905</v>
      </c>
      <c r="G770" s="16" t="s">
        <v>3069</v>
      </c>
      <c r="H770" s="16" t="s">
        <v>1168</v>
      </c>
      <c r="I770" s="16">
        <v>2.0905</v>
      </c>
      <c r="J770" s="16" t="s">
        <v>3070</v>
      </c>
      <c r="K770" s="25">
        <v>44197</v>
      </c>
      <c r="L770" s="25">
        <v>44531</v>
      </c>
      <c r="M770" s="16" t="s">
        <v>2286</v>
      </c>
      <c r="N770" s="26" t="s">
        <v>2286</v>
      </c>
      <c r="O770" s="24"/>
    </row>
    <row r="771" s="6" customFormat="1" ht="21" customHeight="1" spans="1:15">
      <c r="A771" s="15">
        <v>737</v>
      </c>
      <c r="B771" s="16" t="s">
        <v>2385</v>
      </c>
      <c r="C771" s="16" t="s">
        <v>2227</v>
      </c>
      <c r="D771" s="16" t="s">
        <v>2586</v>
      </c>
      <c r="E771" s="16" t="s">
        <v>3071</v>
      </c>
      <c r="F771" s="20">
        <v>35.3779</v>
      </c>
      <c r="G771" s="20" t="s">
        <v>3072</v>
      </c>
      <c r="H771" s="16" t="s">
        <v>1168</v>
      </c>
      <c r="I771" s="20">
        <v>35.3779</v>
      </c>
      <c r="J771" s="16" t="s">
        <v>3073</v>
      </c>
      <c r="K771" s="25">
        <v>44197</v>
      </c>
      <c r="L771" s="25">
        <v>44531</v>
      </c>
      <c r="M771" s="16" t="s">
        <v>2286</v>
      </c>
      <c r="N771" s="26" t="s">
        <v>2286</v>
      </c>
      <c r="O771" s="24"/>
    </row>
    <row r="772" s="6" customFormat="1" ht="21" customHeight="1" spans="1:15">
      <c r="A772" s="15">
        <v>738</v>
      </c>
      <c r="B772" s="16" t="s">
        <v>2385</v>
      </c>
      <c r="C772" s="16" t="s">
        <v>2227</v>
      </c>
      <c r="D772" s="16" t="s">
        <v>2586</v>
      </c>
      <c r="E772" s="16" t="s">
        <v>3074</v>
      </c>
      <c r="F772" s="44"/>
      <c r="G772" s="44"/>
      <c r="H772" s="16" t="s">
        <v>1168</v>
      </c>
      <c r="I772" s="44"/>
      <c r="J772" s="16" t="s">
        <v>3073</v>
      </c>
      <c r="K772" s="25">
        <v>44197</v>
      </c>
      <c r="L772" s="25">
        <v>44531</v>
      </c>
      <c r="M772" s="16" t="s">
        <v>2286</v>
      </c>
      <c r="N772" s="26" t="s">
        <v>2286</v>
      </c>
      <c r="O772" s="24"/>
    </row>
    <row r="773" s="6" customFormat="1" ht="21" customHeight="1" spans="1:15">
      <c r="A773" s="15">
        <v>739</v>
      </c>
      <c r="B773" s="16" t="s">
        <v>2385</v>
      </c>
      <c r="C773" s="16" t="s">
        <v>2227</v>
      </c>
      <c r="D773" s="16" t="s">
        <v>2586</v>
      </c>
      <c r="E773" s="16" t="s">
        <v>3075</v>
      </c>
      <c r="F773" s="44"/>
      <c r="G773" s="44"/>
      <c r="H773" s="16" t="s">
        <v>1168</v>
      </c>
      <c r="I773" s="44"/>
      <c r="J773" s="16" t="s">
        <v>3073</v>
      </c>
      <c r="K773" s="25">
        <v>44197</v>
      </c>
      <c r="L773" s="25">
        <v>44531</v>
      </c>
      <c r="M773" s="16" t="s">
        <v>2286</v>
      </c>
      <c r="N773" s="26" t="s">
        <v>2286</v>
      </c>
      <c r="O773" s="24"/>
    </row>
    <row r="774" s="6" customFormat="1" ht="21" customHeight="1" spans="1:15">
      <c r="A774" s="15">
        <v>740</v>
      </c>
      <c r="B774" s="16" t="s">
        <v>2385</v>
      </c>
      <c r="C774" s="16" t="s">
        <v>2227</v>
      </c>
      <c r="D774" s="16" t="s">
        <v>2586</v>
      </c>
      <c r="E774" s="16" t="s">
        <v>3076</v>
      </c>
      <c r="F774" s="44"/>
      <c r="G774" s="44"/>
      <c r="H774" s="16" t="s">
        <v>1168</v>
      </c>
      <c r="I774" s="44"/>
      <c r="J774" s="16" t="s">
        <v>3073</v>
      </c>
      <c r="K774" s="25">
        <v>44197</v>
      </c>
      <c r="L774" s="25">
        <v>44531</v>
      </c>
      <c r="M774" s="16" t="s">
        <v>2286</v>
      </c>
      <c r="N774" s="26" t="s">
        <v>2286</v>
      </c>
      <c r="O774" s="24"/>
    </row>
    <row r="775" s="6" customFormat="1" ht="21" customHeight="1" spans="1:15">
      <c r="A775" s="15">
        <v>741</v>
      </c>
      <c r="B775" s="16" t="s">
        <v>2385</v>
      </c>
      <c r="C775" s="16" t="s">
        <v>2227</v>
      </c>
      <c r="D775" s="16" t="s">
        <v>2586</v>
      </c>
      <c r="E775" s="16" t="s">
        <v>3077</v>
      </c>
      <c r="F775" s="44"/>
      <c r="G775" s="44"/>
      <c r="H775" s="16" t="s">
        <v>1168</v>
      </c>
      <c r="I775" s="44"/>
      <c r="J775" s="16" t="s">
        <v>3073</v>
      </c>
      <c r="K775" s="25">
        <v>44197</v>
      </c>
      <c r="L775" s="25">
        <v>44531</v>
      </c>
      <c r="M775" s="16" t="s">
        <v>2286</v>
      </c>
      <c r="N775" s="26" t="s">
        <v>2286</v>
      </c>
      <c r="O775" s="24"/>
    </row>
    <row r="776" s="6" customFormat="1" ht="21" customHeight="1" spans="1:15">
      <c r="A776" s="15">
        <v>742</v>
      </c>
      <c r="B776" s="16" t="s">
        <v>2385</v>
      </c>
      <c r="C776" s="16" t="s">
        <v>2227</v>
      </c>
      <c r="D776" s="16" t="s">
        <v>2586</v>
      </c>
      <c r="E776" s="16" t="s">
        <v>3078</v>
      </c>
      <c r="F776" s="44"/>
      <c r="G776" s="44"/>
      <c r="H776" s="16" t="s">
        <v>1168</v>
      </c>
      <c r="I776" s="44"/>
      <c r="J776" s="16" t="s">
        <v>3073</v>
      </c>
      <c r="K776" s="25">
        <v>44197</v>
      </c>
      <c r="L776" s="25">
        <v>44531</v>
      </c>
      <c r="M776" s="16" t="s">
        <v>2286</v>
      </c>
      <c r="N776" s="26" t="s">
        <v>2286</v>
      </c>
      <c r="O776" s="24"/>
    </row>
    <row r="777" s="6" customFormat="1" ht="21" customHeight="1" spans="1:15">
      <c r="A777" s="15">
        <v>743</v>
      </c>
      <c r="B777" s="16" t="s">
        <v>2385</v>
      </c>
      <c r="C777" s="16" t="s">
        <v>2227</v>
      </c>
      <c r="D777" s="16" t="s">
        <v>2586</v>
      </c>
      <c r="E777" s="16" t="s">
        <v>3079</v>
      </c>
      <c r="F777" s="44"/>
      <c r="G777" s="44"/>
      <c r="H777" s="16" t="s">
        <v>1168</v>
      </c>
      <c r="I777" s="44"/>
      <c r="J777" s="16" t="s">
        <v>3073</v>
      </c>
      <c r="K777" s="25">
        <v>44197</v>
      </c>
      <c r="L777" s="25">
        <v>44531</v>
      </c>
      <c r="M777" s="16" t="s">
        <v>2286</v>
      </c>
      <c r="N777" s="26" t="s">
        <v>2286</v>
      </c>
      <c r="O777" s="24"/>
    </row>
    <row r="778" s="6" customFormat="1" ht="21" customHeight="1" spans="1:15">
      <c r="A778" s="15">
        <v>744</v>
      </c>
      <c r="B778" s="16" t="s">
        <v>2385</v>
      </c>
      <c r="C778" s="16" t="s">
        <v>2227</v>
      </c>
      <c r="D778" s="16" t="s">
        <v>2586</v>
      </c>
      <c r="E778" s="16" t="s">
        <v>3080</v>
      </c>
      <c r="F778" s="44"/>
      <c r="G778" s="44"/>
      <c r="H778" s="16" t="s">
        <v>1168</v>
      </c>
      <c r="I778" s="44"/>
      <c r="J778" s="16" t="s">
        <v>3073</v>
      </c>
      <c r="K778" s="25">
        <v>44197</v>
      </c>
      <c r="L778" s="25">
        <v>44531</v>
      </c>
      <c r="M778" s="16" t="s">
        <v>2286</v>
      </c>
      <c r="N778" s="26" t="s">
        <v>2286</v>
      </c>
      <c r="O778" s="24"/>
    </row>
    <row r="779" s="6" customFormat="1" ht="21" customHeight="1" spans="1:15">
      <c r="A779" s="15">
        <v>745</v>
      </c>
      <c r="B779" s="16" t="s">
        <v>2385</v>
      </c>
      <c r="C779" s="16" t="s">
        <v>2227</v>
      </c>
      <c r="D779" s="16" t="s">
        <v>2586</v>
      </c>
      <c r="E779" s="16" t="s">
        <v>3081</v>
      </c>
      <c r="F779" s="44"/>
      <c r="G779" s="44"/>
      <c r="H779" s="16" t="s">
        <v>1168</v>
      </c>
      <c r="I779" s="44"/>
      <c r="J779" s="16" t="s">
        <v>3073</v>
      </c>
      <c r="K779" s="25">
        <v>44197</v>
      </c>
      <c r="L779" s="25">
        <v>44531</v>
      </c>
      <c r="M779" s="16" t="s">
        <v>2286</v>
      </c>
      <c r="N779" s="26" t="s">
        <v>2286</v>
      </c>
      <c r="O779" s="24"/>
    </row>
    <row r="780" s="6" customFormat="1" ht="21" customHeight="1" spans="1:15">
      <c r="A780" s="15">
        <v>746</v>
      </c>
      <c r="B780" s="16" t="s">
        <v>2385</v>
      </c>
      <c r="C780" s="16" t="s">
        <v>2227</v>
      </c>
      <c r="D780" s="16" t="s">
        <v>2586</v>
      </c>
      <c r="E780" s="16" t="s">
        <v>3082</v>
      </c>
      <c r="F780" s="44"/>
      <c r="G780" s="44"/>
      <c r="H780" s="16" t="s">
        <v>1168</v>
      </c>
      <c r="I780" s="44"/>
      <c r="J780" s="16" t="s">
        <v>3073</v>
      </c>
      <c r="K780" s="25">
        <v>44197</v>
      </c>
      <c r="L780" s="25">
        <v>44531</v>
      </c>
      <c r="M780" s="16" t="s">
        <v>2286</v>
      </c>
      <c r="N780" s="26" t="s">
        <v>2286</v>
      </c>
      <c r="O780" s="24"/>
    </row>
    <row r="781" s="6" customFormat="1" ht="21" customHeight="1" spans="1:15">
      <c r="A781" s="15">
        <v>747</v>
      </c>
      <c r="B781" s="16" t="s">
        <v>2385</v>
      </c>
      <c r="C781" s="16" t="s">
        <v>2227</v>
      </c>
      <c r="D781" s="16" t="s">
        <v>2586</v>
      </c>
      <c r="E781" s="16" t="s">
        <v>3083</v>
      </c>
      <c r="F781" s="28"/>
      <c r="G781" s="28"/>
      <c r="H781" s="16" t="s">
        <v>1168</v>
      </c>
      <c r="I781" s="28"/>
      <c r="J781" s="16" t="s">
        <v>3073</v>
      </c>
      <c r="K781" s="25">
        <v>44197</v>
      </c>
      <c r="L781" s="25">
        <v>44531</v>
      </c>
      <c r="M781" s="16" t="s">
        <v>2286</v>
      </c>
      <c r="N781" s="26" t="s">
        <v>2286</v>
      </c>
      <c r="O781" s="24"/>
    </row>
    <row r="782" s="6" customFormat="1" ht="21" customHeight="1" spans="1:15">
      <c r="A782" s="15">
        <v>748</v>
      </c>
      <c r="B782" s="16" t="s">
        <v>2015</v>
      </c>
      <c r="C782" s="16" t="s">
        <v>2227</v>
      </c>
      <c r="D782" s="16" t="s">
        <v>2586</v>
      </c>
      <c r="E782" s="16" t="s">
        <v>3084</v>
      </c>
      <c r="F782" s="16">
        <v>2.4881</v>
      </c>
      <c r="G782" s="16" t="s">
        <v>3085</v>
      </c>
      <c r="H782" s="16" t="s">
        <v>1168</v>
      </c>
      <c r="I782" s="16">
        <v>2.4881</v>
      </c>
      <c r="J782" s="16" t="s">
        <v>3073</v>
      </c>
      <c r="K782" s="25">
        <v>44197</v>
      </c>
      <c r="L782" s="25">
        <v>44531</v>
      </c>
      <c r="M782" s="16" t="s">
        <v>2286</v>
      </c>
      <c r="N782" s="26" t="s">
        <v>2286</v>
      </c>
      <c r="O782" s="24"/>
    </row>
    <row r="783" s="6" customFormat="1" ht="21" customHeight="1" spans="1:15">
      <c r="A783" s="15">
        <v>749</v>
      </c>
      <c r="B783" s="16" t="s">
        <v>2385</v>
      </c>
      <c r="C783" s="16" t="s">
        <v>2227</v>
      </c>
      <c r="D783" s="16" t="s">
        <v>2586</v>
      </c>
      <c r="E783" s="16" t="s">
        <v>3086</v>
      </c>
      <c r="F783" s="16">
        <v>11.7406</v>
      </c>
      <c r="G783" s="16" t="s">
        <v>3087</v>
      </c>
      <c r="H783" s="16" t="s">
        <v>1168</v>
      </c>
      <c r="I783" s="16">
        <v>11.7406</v>
      </c>
      <c r="J783" s="16" t="s">
        <v>3073</v>
      </c>
      <c r="K783" s="25">
        <v>44197</v>
      </c>
      <c r="L783" s="25">
        <v>44531</v>
      </c>
      <c r="M783" s="16" t="s">
        <v>2286</v>
      </c>
      <c r="N783" s="26" t="s">
        <v>2286</v>
      </c>
      <c r="O783" s="24"/>
    </row>
    <row r="784" s="6" customFormat="1" ht="21" customHeight="1" spans="1:15">
      <c r="A784" s="15">
        <v>750</v>
      </c>
      <c r="B784" s="16" t="s">
        <v>3088</v>
      </c>
      <c r="C784" s="16" t="s">
        <v>2227</v>
      </c>
      <c r="D784" s="16" t="s">
        <v>2586</v>
      </c>
      <c r="E784" s="16" t="s">
        <v>3089</v>
      </c>
      <c r="F784" s="16">
        <v>51.2838</v>
      </c>
      <c r="G784" s="16" t="s">
        <v>3090</v>
      </c>
      <c r="H784" s="16" t="s">
        <v>1168</v>
      </c>
      <c r="I784" s="16">
        <v>51.2838</v>
      </c>
      <c r="J784" s="16" t="s">
        <v>3091</v>
      </c>
      <c r="K784" s="25">
        <v>44197</v>
      </c>
      <c r="L784" s="25">
        <v>44531</v>
      </c>
      <c r="M784" s="16" t="s">
        <v>2286</v>
      </c>
      <c r="N784" s="26" t="s">
        <v>2286</v>
      </c>
      <c r="O784" s="24"/>
    </row>
    <row r="785" s="6" customFormat="1" ht="21" customHeight="1" spans="1:15">
      <c r="A785" s="15">
        <v>751</v>
      </c>
      <c r="B785" s="16" t="s">
        <v>3088</v>
      </c>
      <c r="C785" s="16" t="s">
        <v>2227</v>
      </c>
      <c r="D785" s="16" t="s">
        <v>2586</v>
      </c>
      <c r="E785" s="16" t="s">
        <v>3092</v>
      </c>
      <c r="F785" s="16">
        <v>56.6504</v>
      </c>
      <c r="G785" s="16" t="s">
        <v>3093</v>
      </c>
      <c r="H785" s="16" t="s">
        <v>1168</v>
      </c>
      <c r="I785" s="16">
        <v>56.6504</v>
      </c>
      <c r="J785" s="16" t="s">
        <v>3091</v>
      </c>
      <c r="K785" s="25">
        <v>44197</v>
      </c>
      <c r="L785" s="25">
        <v>44531</v>
      </c>
      <c r="M785" s="16" t="s">
        <v>2286</v>
      </c>
      <c r="N785" s="26" t="s">
        <v>2286</v>
      </c>
      <c r="O785" s="24"/>
    </row>
    <row r="786" s="6" customFormat="1" ht="21" customHeight="1" spans="1:15">
      <c r="A786" s="15">
        <v>752</v>
      </c>
      <c r="B786" s="16" t="s">
        <v>3088</v>
      </c>
      <c r="C786" s="16" t="s">
        <v>2227</v>
      </c>
      <c r="D786" s="16" t="s">
        <v>2586</v>
      </c>
      <c r="E786" s="16" t="s">
        <v>3094</v>
      </c>
      <c r="F786" s="16">
        <v>16.0945</v>
      </c>
      <c r="G786" s="16" t="s">
        <v>3095</v>
      </c>
      <c r="H786" s="16" t="s">
        <v>1168</v>
      </c>
      <c r="I786" s="16">
        <v>16.0945</v>
      </c>
      <c r="J786" s="16" t="s">
        <v>3091</v>
      </c>
      <c r="K786" s="25">
        <v>44197</v>
      </c>
      <c r="L786" s="25">
        <v>44531</v>
      </c>
      <c r="M786" s="16" t="s">
        <v>2286</v>
      </c>
      <c r="N786" s="26" t="s">
        <v>2286</v>
      </c>
      <c r="O786" s="24"/>
    </row>
    <row r="787" s="6" customFormat="1" ht="21" customHeight="1" spans="1:15">
      <c r="A787" s="15">
        <v>753</v>
      </c>
      <c r="B787" s="16" t="s">
        <v>3096</v>
      </c>
      <c r="C787" s="16" t="s">
        <v>2227</v>
      </c>
      <c r="D787" s="16" t="s">
        <v>2586</v>
      </c>
      <c r="E787" s="16" t="s">
        <v>3097</v>
      </c>
      <c r="F787" s="16">
        <v>0.0272</v>
      </c>
      <c r="G787" s="16" t="s">
        <v>3098</v>
      </c>
      <c r="H787" s="16" t="s">
        <v>1168</v>
      </c>
      <c r="I787" s="16">
        <v>0.0272</v>
      </c>
      <c r="J787" s="16" t="s">
        <v>3099</v>
      </c>
      <c r="K787" s="25">
        <v>44197</v>
      </c>
      <c r="L787" s="25">
        <v>44531</v>
      </c>
      <c r="M787" s="16" t="s">
        <v>2286</v>
      </c>
      <c r="N787" s="26" t="s">
        <v>2286</v>
      </c>
      <c r="O787" s="24"/>
    </row>
    <row r="788" s="6" customFormat="1" ht="21" customHeight="1" spans="1:15">
      <c r="A788" s="15">
        <v>754</v>
      </c>
      <c r="B788" s="16" t="s">
        <v>3100</v>
      </c>
      <c r="C788" s="16" t="s">
        <v>2227</v>
      </c>
      <c r="D788" s="16" t="s">
        <v>2586</v>
      </c>
      <c r="E788" s="16" t="s">
        <v>3101</v>
      </c>
      <c r="F788" s="16">
        <v>22.7936</v>
      </c>
      <c r="G788" s="16" t="s">
        <v>3102</v>
      </c>
      <c r="H788" s="16" t="s">
        <v>1168</v>
      </c>
      <c r="I788" s="16">
        <v>22.7936</v>
      </c>
      <c r="J788" s="16" t="s">
        <v>1711</v>
      </c>
      <c r="K788" s="25">
        <v>44197</v>
      </c>
      <c r="L788" s="25">
        <v>44531</v>
      </c>
      <c r="M788" s="16" t="s">
        <v>2286</v>
      </c>
      <c r="N788" s="26" t="s">
        <v>2286</v>
      </c>
      <c r="O788" s="24"/>
    </row>
    <row r="789" s="6" customFormat="1" ht="21" customHeight="1" spans="1:15">
      <c r="A789" s="15">
        <v>755</v>
      </c>
      <c r="B789" s="16" t="s">
        <v>3103</v>
      </c>
      <c r="C789" s="16" t="s">
        <v>2227</v>
      </c>
      <c r="D789" s="16" t="s">
        <v>2586</v>
      </c>
      <c r="E789" s="16" t="s">
        <v>3104</v>
      </c>
      <c r="F789" s="16">
        <v>21.1022</v>
      </c>
      <c r="G789" s="16" t="s">
        <v>3105</v>
      </c>
      <c r="H789" s="16" t="s">
        <v>1168</v>
      </c>
      <c r="I789" s="16">
        <v>21.1022</v>
      </c>
      <c r="J789" s="16" t="s">
        <v>3106</v>
      </c>
      <c r="K789" s="25">
        <v>44197</v>
      </c>
      <c r="L789" s="25">
        <v>44531</v>
      </c>
      <c r="M789" s="16" t="s">
        <v>2286</v>
      </c>
      <c r="N789" s="26" t="s">
        <v>2286</v>
      </c>
      <c r="O789" s="24"/>
    </row>
    <row r="790" s="6" customFormat="1" ht="21" customHeight="1" spans="1:15">
      <c r="A790" s="15">
        <v>756</v>
      </c>
      <c r="B790" s="16" t="s">
        <v>2188</v>
      </c>
      <c r="C790" s="16" t="s">
        <v>2227</v>
      </c>
      <c r="D790" s="16" t="s">
        <v>2586</v>
      </c>
      <c r="E790" s="16" t="s">
        <v>3107</v>
      </c>
      <c r="F790" s="16">
        <v>6.9915</v>
      </c>
      <c r="G790" s="16" t="s">
        <v>3108</v>
      </c>
      <c r="H790" s="16" t="s">
        <v>1168</v>
      </c>
      <c r="I790" s="16">
        <v>6.9915</v>
      </c>
      <c r="J790" s="16" t="s">
        <v>3073</v>
      </c>
      <c r="K790" s="25">
        <v>44197</v>
      </c>
      <c r="L790" s="25">
        <v>44531</v>
      </c>
      <c r="M790" s="16" t="s">
        <v>2286</v>
      </c>
      <c r="N790" s="26" t="s">
        <v>2286</v>
      </c>
      <c r="O790" s="24"/>
    </row>
    <row r="791" s="6" customFormat="1" ht="21" customHeight="1" spans="1:15">
      <c r="A791" s="15">
        <v>757</v>
      </c>
      <c r="B791" s="16" t="s">
        <v>3096</v>
      </c>
      <c r="C791" s="16" t="s">
        <v>2227</v>
      </c>
      <c r="D791" s="16" t="s">
        <v>2586</v>
      </c>
      <c r="E791" s="16" t="s">
        <v>3109</v>
      </c>
      <c r="F791" s="16">
        <v>21.9554</v>
      </c>
      <c r="G791" s="16" t="s">
        <v>3110</v>
      </c>
      <c r="H791" s="16" t="s">
        <v>1168</v>
      </c>
      <c r="I791" s="16">
        <v>21.9554</v>
      </c>
      <c r="J791" s="16" t="s">
        <v>3111</v>
      </c>
      <c r="K791" s="25">
        <v>44197</v>
      </c>
      <c r="L791" s="25">
        <v>44531</v>
      </c>
      <c r="M791" s="16" t="s">
        <v>2286</v>
      </c>
      <c r="N791" s="26" t="s">
        <v>2286</v>
      </c>
      <c r="O791" s="24"/>
    </row>
    <row r="792" s="6" customFormat="1" ht="21" customHeight="1" spans="1:15">
      <c r="A792" s="15">
        <v>758</v>
      </c>
      <c r="B792" s="16" t="s">
        <v>2692</v>
      </c>
      <c r="C792" s="16" t="s">
        <v>2227</v>
      </c>
      <c r="D792" s="16" t="s">
        <v>2586</v>
      </c>
      <c r="E792" s="16" t="s">
        <v>3112</v>
      </c>
      <c r="F792" s="16">
        <v>1.4231</v>
      </c>
      <c r="G792" s="16" t="s">
        <v>3113</v>
      </c>
      <c r="H792" s="16" t="s">
        <v>1168</v>
      </c>
      <c r="I792" s="16">
        <v>1.4231</v>
      </c>
      <c r="J792" s="16" t="s">
        <v>2821</v>
      </c>
      <c r="K792" s="25">
        <v>44197</v>
      </c>
      <c r="L792" s="25">
        <v>44531</v>
      </c>
      <c r="M792" s="16" t="s">
        <v>2286</v>
      </c>
      <c r="N792" s="26" t="s">
        <v>2286</v>
      </c>
      <c r="O792" s="24"/>
    </row>
    <row r="793" s="6" customFormat="1" ht="21" customHeight="1" spans="1:15">
      <c r="A793" s="15">
        <v>759</v>
      </c>
      <c r="B793" s="16" t="s">
        <v>2173</v>
      </c>
      <c r="C793" s="16" t="s">
        <v>2227</v>
      </c>
      <c r="D793" s="16" t="s">
        <v>2586</v>
      </c>
      <c r="E793" s="16" t="s">
        <v>3114</v>
      </c>
      <c r="F793" s="16">
        <v>13.1039</v>
      </c>
      <c r="G793" s="16" t="s">
        <v>3115</v>
      </c>
      <c r="H793" s="16" t="s">
        <v>1168</v>
      </c>
      <c r="I793" s="16">
        <v>13.1039</v>
      </c>
      <c r="J793" s="16" t="s">
        <v>2594</v>
      </c>
      <c r="K793" s="25">
        <v>44197</v>
      </c>
      <c r="L793" s="25">
        <v>44531</v>
      </c>
      <c r="M793" s="16" t="s">
        <v>2286</v>
      </c>
      <c r="N793" s="26" t="s">
        <v>2286</v>
      </c>
      <c r="O793" s="24"/>
    </row>
    <row r="794" s="6" customFormat="1" ht="21" customHeight="1" spans="1:15">
      <c r="A794" s="15">
        <v>760</v>
      </c>
      <c r="B794" s="16" t="s">
        <v>1987</v>
      </c>
      <c r="C794" s="16" t="s">
        <v>2227</v>
      </c>
      <c r="D794" s="16" t="s">
        <v>2586</v>
      </c>
      <c r="E794" s="16" t="s">
        <v>3116</v>
      </c>
      <c r="F794" s="16">
        <v>18.8558</v>
      </c>
      <c r="G794" s="16" t="s">
        <v>3117</v>
      </c>
      <c r="H794" s="16" t="s">
        <v>1168</v>
      </c>
      <c r="I794" s="16">
        <v>18.8558</v>
      </c>
      <c r="J794" s="16" t="s">
        <v>3118</v>
      </c>
      <c r="K794" s="25">
        <v>44197</v>
      </c>
      <c r="L794" s="25">
        <v>44531</v>
      </c>
      <c r="M794" s="16" t="s">
        <v>2286</v>
      </c>
      <c r="N794" s="26" t="s">
        <v>2286</v>
      </c>
      <c r="O794" s="24"/>
    </row>
    <row r="795" s="6" customFormat="1" ht="21" customHeight="1" spans="1:15">
      <c r="A795" s="15"/>
      <c r="B795" s="16" t="s">
        <v>3119</v>
      </c>
      <c r="C795" s="16" t="s">
        <v>3120</v>
      </c>
      <c r="D795" s="16"/>
      <c r="E795" s="16"/>
      <c r="F795" s="16">
        <v>1305</v>
      </c>
      <c r="G795" s="16"/>
      <c r="H795" s="16"/>
      <c r="I795" s="16"/>
      <c r="J795" s="16"/>
      <c r="K795" s="25"/>
      <c r="L795" s="25"/>
      <c r="M795" s="16"/>
      <c r="N795" s="26"/>
      <c r="O795" s="24"/>
    </row>
    <row r="796" s="6" customFormat="1" ht="26" customHeight="1" spans="1:15">
      <c r="A796" s="15"/>
      <c r="B796" s="16"/>
      <c r="C796" s="16"/>
      <c r="D796" s="17" t="s">
        <v>3121</v>
      </c>
      <c r="E796" s="16"/>
      <c r="F796" s="16">
        <f>SUBTOTAL(9,F797:F798)</f>
        <v>539</v>
      </c>
      <c r="G796" s="16"/>
      <c r="H796" s="16"/>
      <c r="I796" s="16"/>
      <c r="J796" s="16"/>
      <c r="K796" s="25"/>
      <c r="L796" s="25"/>
      <c r="M796" s="16"/>
      <c r="N796" s="16"/>
      <c r="O796" s="24"/>
    </row>
    <row r="797" s="6" customFormat="1" ht="26" customHeight="1" spans="1:15">
      <c r="A797" s="15">
        <v>761</v>
      </c>
      <c r="B797" s="16" t="s">
        <v>1163</v>
      </c>
      <c r="C797" s="16" t="s">
        <v>3122</v>
      </c>
      <c r="D797" s="16" t="s">
        <v>3122</v>
      </c>
      <c r="E797" s="16" t="s">
        <v>3123</v>
      </c>
      <c r="F797" s="16">
        <v>300</v>
      </c>
      <c r="G797" s="16" t="s">
        <v>3124</v>
      </c>
      <c r="H797" s="16" t="s">
        <v>2321</v>
      </c>
      <c r="I797" s="16">
        <v>300</v>
      </c>
      <c r="J797" s="16" t="s">
        <v>3125</v>
      </c>
      <c r="K797" s="25">
        <v>44197</v>
      </c>
      <c r="L797" s="25">
        <v>44531</v>
      </c>
      <c r="M797" s="16" t="s">
        <v>1177</v>
      </c>
      <c r="N797" s="16" t="s">
        <v>1177</v>
      </c>
      <c r="O797" s="24"/>
    </row>
    <row r="798" s="6" customFormat="1" ht="26" customHeight="1" spans="1:15">
      <c r="A798" s="15">
        <v>762</v>
      </c>
      <c r="B798" s="16" t="s">
        <v>1163</v>
      </c>
      <c r="C798" s="16" t="s">
        <v>3122</v>
      </c>
      <c r="D798" s="16" t="s">
        <v>3122</v>
      </c>
      <c r="E798" s="16" t="s">
        <v>3126</v>
      </c>
      <c r="F798" s="16">
        <v>239</v>
      </c>
      <c r="G798" s="16" t="s">
        <v>3124</v>
      </c>
      <c r="H798" s="16" t="s">
        <v>2321</v>
      </c>
      <c r="I798" s="16">
        <v>239</v>
      </c>
      <c r="J798" s="16" t="s">
        <v>3127</v>
      </c>
      <c r="K798" s="25">
        <v>44197</v>
      </c>
      <c r="L798" s="25">
        <v>44531</v>
      </c>
      <c r="M798" s="16" t="s">
        <v>1973</v>
      </c>
      <c r="N798" s="16" t="s">
        <v>1973</v>
      </c>
      <c r="O798" s="24"/>
    </row>
    <row r="799" s="6" customFormat="1" ht="21" customHeight="1" spans="1:15">
      <c r="A799" s="15"/>
      <c r="B799" s="16"/>
      <c r="C799" s="16"/>
      <c r="D799" s="17" t="s">
        <v>3128</v>
      </c>
      <c r="E799" s="16"/>
      <c r="F799" s="16">
        <f>SUBTOTAL(9,F800)</f>
        <v>766</v>
      </c>
      <c r="G799" s="16"/>
      <c r="H799" s="16"/>
      <c r="I799" s="16"/>
      <c r="J799" s="16"/>
      <c r="K799" s="25"/>
      <c r="L799" s="25"/>
      <c r="M799" s="16"/>
      <c r="N799" s="26"/>
      <c r="O799" s="24"/>
    </row>
    <row r="800" s="6" customFormat="1" ht="21" customHeight="1" spans="1:15">
      <c r="A800" s="15">
        <v>763</v>
      </c>
      <c r="B800" s="16" t="s">
        <v>1163</v>
      </c>
      <c r="C800" s="16" t="s">
        <v>3129</v>
      </c>
      <c r="D800" s="16" t="s">
        <v>3129</v>
      </c>
      <c r="E800" s="16" t="s">
        <v>3130</v>
      </c>
      <c r="F800" s="16">
        <v>766</v>
      </c>
      <c r="G800" s="16" t="s">
        <v>3131</v>
      </c>
      <c r="H800" s="16" t="s">
        <v>1168</v>
      </c>
      <c r="I800" s="16">
        <v>766</v>
      </c>
      <c r="J800" s="16" t="s">
        <v>3132</v>
      </c>
      <c r="K800" s="25">
        <v>44197</v>
      </c>
      <c r="L800" s="25">
        <v>44531</v>
      </c>
      <c r="M800" s="16" t="s">
        <v>1170</v>
      </c>
      <c r="N800" s="26" t="s">
        <v>1170</v>
      </c>
      <c r="O800" s="24"/>
    </row>
  </sheetData>
  <mergeCells count="95">
    <mergeCell ref="A1:B1"/>
    <mergeCell ref="A2:O2"/>
    <mergeCell ref="A3:O3"/>
    <mergeCell ref="H4:I4"/>
    <mergeCell ref="K4:L4"/>
    <mergeCell ref="M4:N4"/>
    <mergeCell ref="A4:A5"/>
    <mergeCell ref="B4:B5"/>
    <mergeCell ref="C4:C5"/>
    <mergeCell ref="D4:D5"/>
    <mergeCell ref="E4:E5"/>
    <mergeCell ref="F4:F5"/>
    <mergeCell ref="F581:F582"/>
    <mergeCell ref="F602:F603"/>
    <mergeCell ref="F605:F607"/>
    <mergeCell ref="F609:F610"/>
    <mergeCell ref="F612:F614"/>
    <mergeCell ref="F615:F617"/>
    <mergeCell ref="F623:F624"/>
    <mergeCell ref="F628:F629"/>
    <mergeCell ref="F630:F631"/>
    <mergeCell ref="F636:F638"/>
    <mergeCell ref="F640:F641"/>
    <mergeCell ref="F645:F647"/>
    <mergeCell ref="F650:F651"/>
    <mergeCell ref="F655:F656"/>
    <mergeCell ref="F657:F659"/>
    <mergeCell ref="F686:F690"/>
    <mergeCell ref="F691:F701"/>
    <mergeCell ref="F706:F708"/>
    <mergeCell ref="F709:F710"/>
    <mergeCell ref="F711:F712"/>
    <mergeCell ref="F714:F716"/>
    <mergeCell ref="F718:F720"/>
    <mergeCell ref="F732:F733"/>
    <mergeCell ref="F743:F744"/>
    <mergeCell ref="F751:F753"/>
    <mergeCell ref="F765:F767"/>
    <mergeCell ref="F771:F781"/>
    <mergeCell ref="G4:G5"/>
    <mergeCell ref="G581:G582"/>
    <mergeCell ref="G602:G603"/>
    <mergeCell ref="G605:G607"/>
    <mergeCell ref="G609:G610"/>
    <mergeCell ref="G612:G614"/>
    <mergeCell ref="G615:G617"/>
    <mergeCell ref="G623:G624"/>
    <mergeCell ref="G628:G629"/>
    <mergeCell ref="G630:G631"/>
    <mergeCell ref="G636:G638"/>
    <mergeCell ref="G640:G641"/>
    <mergeCell ref="G645:G647"/>
    <mergeCell ref="G650:G651"/>
    <mergeCell ref="G655:G656"/>
    <mergeCell ref="G657:G659"/>
    <mergeCell ref="G686:G690"/>
    <mergeCell ref="G691:G701"/>
    <mergeCell ref="G706:G708"/>
    <mergeCell ref="G709:G710"/>
    <mergeCell ref="G711:G712"/>
    <mergeCell ref="G714:G716"/>
    <mergeCell ref="G718:G720"/>
    <mergeCell ref="G732:G733"/>
    <mergeCell ref="G743:G744"/>
    <mergeCell ref="G751:G753"/>
    <mergeCell ref="G765:G767"/>
    <mergeCell ref="G771:G781"/>
    <mergeCell ref="I581:I582"/>
    <mergeCell ref="I602:I603"/>
    <mergeCell ref="I605:I607"/>
    <mergeCell ref="I609:I610"/>
    <mergeCell ref="I612:I614"/>
    <mergeCell ref="I615:I617"/>
    <mergeCell ref="I623:I624"/>
    <mergeCell ref="I628:I629"/>
    <mergeCell ref="I630:I631"/>
    <mergeCell ref="I636:I638"/>
    <mergeCell ref="I640:I641"/>
    <mergeCell ref="I645:I647"/>
    <mergeCell ref="I650:I651"/>
    <mergeCell ref="I655:I656"/>
    <mergeCell ref="I657:I659"/>
    <mergeCell ref="I686:I690"/>
    <mergeCell ref="I691:I701"/>
    <mergeCell ref="I706:I708"/>
    <mergeCell ref="I709:I710"/>
    <mergeCell ref="I711:I712"/>
    <mergeCell ref="I714:I716"/>
    <mergeCell ref="I718:I720"/>
    <mergeCell ref="I732:I733"/>
    <mergeCell ref="I743:I744"/>
    <mergeCell ref="I751:I753"/>
    <mergeCell ref="I765:I767"/>
    <mergeCell ref="I771:I781"/>
    <mergeCell ref="O4:O5"/>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568"/>
  <sheetViews>
    <sheetView workbookViewId="0">
      <selection activeCell="F14" sqref="F14"/>
    </sheetView>
  </sheetViews>
  <sheetFormatPr defaultColWidth="9" defaultRowHeight="14.25" outlineLevelCol="3"/>
  <cols>
    <col min="1" max="1" width="38.8" style="145" customWidth="1"/>
    <col min="2" max="2" width="16.3" style="145" customWidth="1"/>
    <col min="3" max="3" width="16.75" style="174" customWidth="1"/>
    <col min="4" max="4" width="35.125" style="175" customWidth="1"/>
    <col min="5" max="16384" width="9" style="145"/>
  </cols>
  <sheetData>
    <row r="1" ht="22.5" customHeight="1" spans="1:4">
      <c r="A1" s="176" t="s">
        <v>59</v>
      </c>
      <c r="C1" s="176"/>
      <c r="D1" s="177"/>
    </row>
    <row r="2" s="172" customFormat="1" ht="50.25" customHeight="1" spans="1:4">
      <c r="A2" s="178" t="s">
        <v>60</v>
      </c>
      <c r="B2" s="178"/>
      <c r="C2" s="178"/>
      <c r="D2" s="178"/>
    </row>
    <row r="3" s="172" customFormat="1" ht="25.5" customHeight="1" spans="3:4">
      <c r="C3" s="179"/>
      <c r="D3" s="180" t="s">
        <v>2</v>
      </c>
    </row>
    <row r="4" s="145" customFormat="1" ht="32.25" customHeight="1" spans="1:4">
      <c r="A4" s="181" t="s">
        <v>61</v>
      </c>
      <c r="B4" s="182" t="s">
        <v>62</v>
      </c>
      <c r="C4" s="182" t="s">
        <v>63</v>
      </c>
      <c r="D4" s="183" t="s">
        <v>64</v>
      </c>
    </row>
    <row r="5" ht="34.5" customHeight="1" spans="1:4">
      <c r="A5" s="181" t="s">
        <v>65</v>
      </c>
      <c r="B5" s="184">
        <f>SUM(B6,B105,B110,B140,B168,B187,B222,B298,B348,B382,B399,B466,B485,B493,B502,B509,B521,B533,B541,B563,B566)</f>
        <v>282909</v>
      </c>
      <c r="C5" s="185">
        <v>300147</v>
      </c>
      <c r="D5" s="186">
        <f>B5/C5*100</f>
        <v>94.2568141610611</v>
      </c>
    </row>
    <row r="6" s="145" customFormat="1" ht="18" customHeight="1" spans="1:4">
      <c r="A6" s="187" t="s">
        <v>66</v>
      </c>
      <c r="B6" s="184">
        <f>SUM(B7+B11+B18+B24+B29+B35+B41+B43+B50+B54+B58+B60+B63+B66+B68+B72+B76+B81+B85+B89+B92+B95+B102)</f>
        <v>30408</v>
      </c>
      <c r="C6" s="188">
        <v>47555</v>
      </c>
      <c r="D6" s="186">
        <f t="shared" ref="D6:D69" si="0">B6/C6*100</f>
        <v>63.9428030701293</v>
      </c>
    </row>
    <row r="7" s="145" customFormat="1" ht="18" customHeight="1" spans="1:4">
      <c r="A7" s="187" t="s">
        <v>67</v>
      </c>
      <c r="B7" s="184">
        <f>SUM(B8:B10)</f>
        <v>820</v>
      </c>
      <c r="C7" s="185">
        <v>776</v>
      </c>
      <c r="D7" s="186">
        <f t="shared" si="0"/>
        <v>105.670103092784</v>
      </c>
    </row>
    <row r="8" s="145" customFormat="1" ht="18" customHeight="1" spans="1:4">
      <c r="A8" s="189" t="s">
        <v>68</v>
      </c>
      <c r="B8" s="184">
        <v>657</v>
      </c>
      <c r="C8" s="185">
        <v>614</v>
      </c>
      <c r="D8" s="186">
        <f t="shared" si="0"/>
        <v>107.00325732899</v>
      </c>
    </row>
    <row r="9" s="145" customFormat="1" ht="18" customHeight="1" spans="1:4">
      <c r="A9" s="189" t="s">
        <v>69</v>
      </c>
      <c r="B9" s="190">
        <v>33</v>
      </c>
      <c r="C9" s="174"/>
      <c r="D9" s="186" t="e">
        <f t="shared" si="0"/>
        <v>#DIV/0!</v>
      </c>
    </row>
    <row r="10" s="145" customFormat="1" ht="18" customHeight="1" spans="1:4">
      <c r="A10" s="189" t="s">
        <v>70</v>
      </c>
      <c r="B10" s="184">
        <v>130</v>
      </c>
      <c r="C10" s="185">
        <v>159</v>
      </c>
      <c r="D10" s="186">
        <f t="shared" si="0"/>
        <v>81.7610062893082</v>
      </c>
    </row>
    <row r="11" s="145" customFormat="1" ht="18" customHeight="1" spans="1:4">
      <c r="A11" s="187" t="s">
        <v>71</v>
      </c>
      <c r="B11" s="184">
        <f>SUM(B12:B17)</f>
        <v>645</v>
      </c>
      <c r="C11" s="185">
        <v>605</v>
      </c>
      <c r="D11" s="186">
        <f t="shared" si="0"/>
        <v>106.611570247934</v>
      </c>
    </row>
    <row r="12" s="145" customFormat="1" ht="18" customHeight="1" spans="1:4">
      <c r="A12" s="189" t="s">
        <v>68</v>
      </c>
      <c r="B12" s="184">
        <v>560</v>
      </c>
      <c r="C12" s="185">
        <v>543</v>
      </c>
      <c r="D12" s="186">
        <f t="shared" si="0"/>
        <v>103.130755064457</v>
      </c>
    </row>
    <row r="13" s="145" customFormat="1" ht="18" customHeight="1" spans="1:4">
      <c r="A13" s="189" t="s">
        <v>72</v>
      </c>
      <c r="B13" s="184"/>
      <c r="C13" s="185">
        <v>5</v>
      </c>
      <c r="D13" s="186">
        <f t="shared" si="0"/>
        <v>0</v>
      </c>
    </row>
    <row r="14" s="145" customFormat="1" ht="18" customHeight="1" spans="1:4">
      <c r="A14" s="189" t="s">
        <v>73</v>
      </c>
      <c r="B14" s="184">
        <v>5</v>
      </c>
      <c r="C14" s="185"/>
      <c r="D14" s="186" t="e">
        <f t="shared" si="0"/>
        <v>#DIV/0!</v>
      </c>
    </row>
    <row r="15" s="145" customFormat="1" ht="18" customHeight="1" spans="1:4">
      <c r="A15" s="189" t="s">
        <v>74</v>
      </c>
      <c r="B15" s="184">
        <v>2</v>
      </c>
      <c r="C15" s="185"/>
      <c r="D15" s="186" t="e">
        <f t="shared" si="0"/>
        <v>#DIV/0!</v>
      </c>
    </row>
    <row r="16" s="145" customFormat="1" ht="18" customHeight="1" spans="1:4">
      <c r="A16" s="189" t="s">
        <v>75</v>
      </c>
      <c r="B16" s="184">
        <v>13</v>
      </c>
      <c r="C16" s="185"/>
      <c r="D16" s="186" t="e">
        <f t="shared" si="0"/>
        <v>#DIV/0!</v>
      </c>
    </row>
    <row r="17" s="145" customFormat="1" ht="18" customHeight="1" spans="1:4">
      <c r="A17" s="189" t="s">
        <v>76</v>
      </c>
      <c r="B17" s="184">
        <v>65</v>
      </c>
      <c r="C17" s="185">
        <v>57</v>
      </c>
      <c r="D17" s="186">
        <f t="shared" si="0"/>
        <v>114.035087719298</v>
      </c>
    </row>
    <row r="18" s="145" customFormat="1" ht="18" customHeight="1" spans="1:4">
      <c r="A18" s="187" t="s">
        <v>77</v>
      </c>
      <c r="B18" s="184">
        <f>SUM(B19:B23)</f>
        <v>14181</v>
      </c>
      <c r="C18" s="185">
        <v>26497</v>
      </c>
      <c r="D18" s="186">
        <f t="shared" si="0"/>
        <v>53.5192663320376</v>
      </c>
    </row>
    <row r="19" s="145" customFormat="1" ht="18" customHeight="1" spans="1:4">
      <c r="A19" s="189" t="s">
        <v>68</v>
      </c>
      <c r="B19" s="184">
        <v>6539</v>
      </c>
      <c r="C19" s="185">
        <v>7031</v>
      </c>
      <c r="D19" s="186">
        <f t="shared" si="0"/>
        <v>93.0024178637463</v>
      </c>
    </row>
    <row r="20" s="145" customFormat="1" ht="18" customHeight="1" spans="1:4">
      <c r="A20" s="189" t="s">
        <v>72</v>
      </c>
      <c r="B20" s="184">
        <v>42</v>
      </c>
      <c r="C20" s="185">
        <v>165</v>
      </c>
      <c r="D20" s="186">
        <f t="shared" si="0"/>
        <v>25.4545454545455</v>
      </c>
    </row>
    <row r="21" s="145" customFormat="1" ht="18" customHeight="1" spans="1:4">
      <c r="A21" s="189" t="s">
        <v>78</v>
      </c>
      <c r="B21" s="184">
        <v>273</v>
      </c>
      <c r="C21" s="185">
        <v>158</v>
      </c>
      <c r="D21" s="186">
        <f t="shared" si="0"/>
        <v>172.784810126582</v>
      </c>
    </row>
    <row r="22" s="145" customFormat="1" ht="18" customHeight="1" spans="1:4">
      <c r="A22" s="189" t="s">
        <v>75</v>
      </c>
      <c r="B22" s="184">
        <v>246</v>
      </c>
      <c r="C22" s="188">
        <v>238</v>
      </c>
      <c r="D22" s="186">
        <f t="shared" si="0"/>
        <v>103.361344537815</v>
      </c>
    </row>
    <row r="23" s="145" customFormat="1" ht="18" customHeight="1" spans="1:4">
      <c r="A23" s="189" t="s">
        <v>79</v>
      </c>
      <c r="B23" s="184">
        <v>7081</v>
      </c>
      <c r="C23" s="185">
        <v>18905</v>
      </c>
      <c r="D23" s="186">
        <f t="shared" si="0"/>
        <v>37.4556995503835</v>
      </c>
    </row>
    <row r="24" s="145" customFormat="1" ht="18" customHeight="1" spans="1:4">
      <c r="A24" s="187" t="s">
        <v>80</v>
      </c>
      <c r="B24" s="184">
        <f>SUM(B25:B28)</f>
        <v>1200</v>
      </c>
      <c r="C24" s="185">
        <v>1967</v>
      </c>
      <c r="D24" s="186">
        <f t="shared" si="0"/>
        <v>61.0066090493137</v>
      </c>
    </row>
    <row r="25" s="145" customFormat="1" ht="18" customHeight="1" spans="1:4">
      <c r="A25" s="189" t="s">
        <v>68</v>
      </c>
      <c r="B25" s="184">
        <v>852</v>
      </c>
      <c r="C25" s="185">
        <v>821</v>
      </c>
      <c r="D25" s="186">
        <f t="shared" si="0"/>
        <v>103.775883069428</v>
      </c>
    </row>
    <row r="26" s="145" customFormat="1" ht="18" customHeight="1" spans="1:4">
      <c r="A26" s="189" t="s">
        <v>81</v>
      </c>
      <c r="B26" s="184">
        <v>14</v>
      </c>
      <c r="C26" s="185">
        <v>9</v>
      </c>
      <c r="D26" s="186">
        <f t="shared" si="0"/>
        <v>155.555555555556</v>
      </c>
    </row>
    <row r="27" s="145" customFormat="1" ht="18" customHeight="1" spans="1:4">
      <c r="A27" s="189" t="s">
        <v>82</v>
      </c>
      <c r="B27" s="184">
        <v>0</v>
      </c>
      <c r="C27" s="185">
        <v>2</v>
      </c>
      <c r="D27" s="186">
        <f t="shared" si="0"/>
        <v>0</v>
      </c>
    </row>
    <row r="28" s="145" customFormat="1" ht="18" customHeight="1" spans="1:4">
      <c r="A28" s="189" t="s">
        <v>83</v>
      </c>
      <c r="B28" s="184">
        <v>334</v>
      </c>
      <c r="C28" s="185">
        <v>1135</v>
      </c>
      <c r="D28" s="186">
        <f t="shared" si="0"/>
        <v>29.4273127753304</v>
      </c>
    </row>
    <row r="29" s="145" customFormat="1" ht="18" customHeight="1" spans="1:4">
      <c r="A29" s="187" t="s">
        <v>84</v>
      </c>
      <c r="B29" s="184">
        <f>SUM(B30:B34)</f>
        <v>508</v>
      </c>
      <c r="C29" s="185">
        <v>602</v>
      </c>
      <c r="D29" s="186">
        <f t="shared" si="0"/>
        <v>84.3853820598007</v>
      </c>
    </row>
    <row r="30" s="145" customFormat="1" ht="18" customHeight="1" spans="1:4">
      <c r="A30" s="189" t="s">
        <v>68</v>
      </c>
      <c r="B30" s="184">
        <v>274</v>
      </c>
      <c r="C30" s="185">
        <v>287</v>
      </c>
      <c r="D30" s="186">
        <f t="shared" si="0"/>
        <v>95.4703832752613</v>
      </c>
    </row>
    <row r="31" s="145" customFormat="1" ht="18" customHeight="1" spans="1:4">
      <c r="A31" s="189" t="s">
        <v>72</v>
      </c>
      <c r="B31" s="184">
        <v>8</v>
      </c>
      <c r="C31" s="185">
        <v>13</v>
      </c>
      <c r="D31" s="186">
        <f t="shared" si="0"/>
        <v>61.5384615384615</v>
      </c>
    </row>
    <row r="32" s="145" customFormat="1" ht="18" customHeight="1" spans="1:4">
      <c r="A32" s="189" t="s">
        <v>85</v>
      </c>
      <c r="B32" s="184">
        <v>170</v>
      </c>
      <c r="C32" s="185">
        <v>182</v>
      </c>
      <c r="D32" s="186">
        <f t="shared" si="0"/>
        <v>93.4065934065934</v>
      </c>
    </row>
    <row r="33" s="145" customFormat="1" ht="18" customHeight="1" spans="1:4">
      <c r="A33" s="189" t="s">
        <v>86</v>
      </c>
      <c r="B33" s="184">
        <v>3</v>
      </c>
      <c r="C33" s="188">
        <v>11</v>
      </c>
      <c r="D33" s="186">
        <f t="shared" si="0"/>
        <v>27.2727272727273</v>
      </c>
    </row>
    <row r="34" s="145" customFormat="1" ht="18" customHeight="1" spans="1:4">
      <c r="A34" s="189" t="s">
        <v>87</v>
      </c>
      <c r="B34" s="184">
        <v>53</v>
      </c>
      <c r="C34" s="185">
        <v>109</v>
      </c>
      <c r="D34" s="186">
        <f t="shared" si="0"/>
        <v>48.6238532110092</v>
      </c>
    </row>
    <row r="35" s="145" customFormat="1" ht="18" customHeight="1" spans="1:4">
      <c r="A35" s="187" t="s">
        <v>88</v>
      </c>
      <c r="B35" s="184">
        <f>SUM(B36:B40)</f>
        <v>2585</v>
      </c>
      <c r="C35" s="185">
        <v>3149</v>
      </c>
      <c r="D35" s="186">
        <f t="shared" si="0"/>
        <v>82.089552238806</v>
      </c>
    </row>
    <row r="36" s="145" customFormat="1" ht="18" customHeight="1" spans="1:4">
      <c r="A36" s="189" t="s">
        <v>68</v>
      </c>
      <c r="B36" s="184">
        <v>1138</v>
      </c>
      <c r="C36" s="185">
        <v>1410</v>
      </c>
      <c r="D36" s="186">
        <f t="shared" si="0"/>
        <v>80.709219858156</v>
      </c>
    </row>
    <row r="37" s="145" customFormat="1" ht="18" customHeight="1" spans="1:4">
      <c r="A37" s="189" t="s">
        <v>72</v>
      </c>
      <c r="B37" s="184">
        <v>68</v>
      </c>
      <c r="C37" s="185">
        <v>47</v>
      </c>
      <c r="D37" s="186">
        <f t="shared" si="0"/>
        <v>144.68085106383</v>
      </c>
    </row>
    <row r="38" s="145" customFormat="1" ht="18" customHeight="1" spans="1:4">
      <c r="A38" s="189" t="s">
        <v>89</v>
      </c>
      <c r="B38" s="184">
        <v>5</v>
      </c>
      <c r="C38" s="185">
        <v>5</v>
      </c>
      <c r="D38" s="186">
        <f t="shared" si="0"/>
        <v>100</v>
      </c>
    </row>
    <row r="39" s="145" customFormat="1" ht="18" customHeight="1" spans="1:4">
      <c r="A39" s="189" t="s">
        <v>90</v>
      </c>
      <c r="B39" s="184">
        <v>443</v>
      </c>
      <c r="C39" s="185">
        <v>19</v>
      </c>
      <c r="D39" s="186">
        <f t="shared" si="0"/>
        <v>2331.57894736842</v>
      </c>
    </row>
    <row r="40" s="145" customFormat="1" ht="18" customHeight="1" spans="1:4">
      <c r="A40" s="189" t="s">
        <v>91</v>
      </c>
      <c r="B40" s="184">
        <v>931</v>
      </c>
      <c r="C40" s="185">
        <v>1668</v>
      </c>
      <c r="D40" s="186">
        <f t="shared" si="0"/>
        <v>55.8153477218225</v>
      </c>
    </row>
    <row r="41" s="145" customFormat="1" ht="18" customHeight="1" spans="1:4">
      <c r="A41" s="187" t="s">
        <v>92</v>
      </c>
      <c r="B41" s="184">
        <f>SUM(B42:B42)</f>
        <v>847</v>
      </c>
      <c r="C41" s="185">
        <v>2096</v>
      </c>
      <c r="D41" s="186">
        <f t="shared" si="0"/>
        <v>40.4103053435114</v>
      </c>
    </row>
    <row r="42" s="145" customFormat="1" ht="18" customHeight="1" spans="1:4">
      <c r="A42" s="189" t="s">
        <v>93</v>
      </c>
      <c r="B42" s="184">
        <v>847</v>
      </c>
      <c r="C42" s="185">
        <v>2096</v>
      </c>
      <c r="D42" s="186">
        <f t="shared" si="0"/>
        <v>40.4103053435114</v>
      </c>
    </row>
    <row r="43" s="145" customFormat="1" ht="18" customHeight="1" spans="1:4">
      <c r="A43" s="187" t="s">
        <v>94</v>
      </c>
      <c r="B43" s="184">
        <f>SUM(B44:B47)</f>
        <v>513</v>
      </c>
      <c r="C43" s="185">
        <v>463</v>
      </c>
      <c r="D43" s="186">
        <f t="shared" si="0"/>
        <v>110.799136069114</v>
      </c>
    </row>
    <row r="44" s="145" customFormat="1" ht="18" customHeight="1" spans="1:4">
      <c r="A44" s="189" t="s">
        <v>68</v>
      </c>
      <c r="B44" s="184">
        <v>181</v>
      </c>
      <c r="C44" s="185">
        <v>230</v>
      </c>
      <c r="D44" s="186">
        <f t="shared" si="0"/>
        <v>78.695652173913</v>
      </c>
    </row>
    <row r="45" s="145" customFormat="1" ht="18" customHeight="1" spans="1:4">
      <c r="A45" s="189" t="s">
        <v>95</v>
      </c>
      <c r="B45" s="184">
        <v>96</v>
      </c>
      <c r="C45" s="188">
        <v>62</v>
      </c>
      <c r="D45" s="186">
        <f t="shared" si="0"/>
        <v>154.838709677419</v>
      </c>
    </row>
    <row r="46" s="145" customFormat="1" ht="18" customHeight="1" spans="1:4">
      <c r="A46" s="189" t="s">
        <v>75</v>
      </c>
      <c r="B46" s="184">
        <v>34</v>
      </c>
      <c r="C46" s="174">
        <v>0</v>
      </c>
      <c r="D46" s="186" t="e">
        <f t="shared" si="0"/>
        <v>#DIV/0!</v>
      </c>
    </row>
    <row r="47" s="145" customFormat="1" ht="18" customHeight="1" spans="1:4">
      <c r="A47" s="189" t="s">
        <v>96</v>
      </c>
      <c r="B47" s="184">
        <v>202</v>
      </c>
      <c r="C47" s="185">
        <v>171</v>
      </c>
      <c r="D47" s="186">
        <f t="shared" si="0"/>
        <v>118.12865497076</v>
      </c>
    </row>
    <row r="48" s="145" customFormat="1" ht="18" customHeight="1" spans="1:4">
      <c r="A48" s="187" t="s">
        <v>97</v>
      </c>
      <c r="B48" s="184">
        <v>0</v>
      </c>
      <c r="C48" s="185">
        <v>211</v>
      </c>
      <c r="D48" s="186">
        <f t="shared" si="0"/>
        <v>0</v>
      </c>
    </row>
    <row r="49" s="145" customFormat="1" ht="18" customHeight="1" spans="1:4">
      <c r="A49" s="189" t="s">
        <v>98</v>
      </c>
      <c r="B49" s="184">
        <v>0</v>
      </c>
      <c r="C49" s="185">
        <v>211</v>
      </c>
      <c r="D49" s="186">
        <f t="shared" si="0"/>
        <v>0</v>
      </c>
    </row>
    <row r="50" s="145" customFormat="1" ht="18" customHeight="1" spans="1:4">
      <c r="A50" s="187" t="s">
        <v>99</v>
      </c>
      <c r="B50" s="184">
        <f>SUM(B51:B53)</f>
        <v>1707</v>
      </c>
      <c r="C50" s="185">
        <v>2187</v>
      </c>
      <c r="D50" s="186">
        <f t="shared" si="0"/>
        <v>78.0521262002744</v>
      </c>
    </row>
    <row r="51" s="145" customFormat="1" ht="18" customHeight="1" spans="1:4">
      <c r="A51" s="189" t="s">
        <v>68</v>
      </c>
      <c r="B51" s="184">
        <v>1649</v>
      </c>
      <c r="C51" s="185">
        <v>1855</v>
      </c>
      <c r="D51" s="186">
        <f t="shared" si="0"/>
        <v>88.8948787061995</v>
      </c>
    </row>
    <row r="52" s="145" customFormat="1" ht="18" customHeight="1" spans="1:4">
      <c r="A52" s="189" t="s">
        <v>72</v>
      </c>
      <c r="B52" s="184">
        <v>0</v>
      </c>
      <c r="C52" s="185">
        <v>20</v>
      </c>
      <c r="D52" s="186">
        <f t="shared" si="0"/>
        <v>0</v>
      </c>
    </row>
    <row r="53" s="145" customFormat="1" ht="18" customHeight="1" spans="1:4">
      <c r="A53" s="189" t="s">
        <v>100</v>
      </c>
      <c r="B53" s="184">
        <v>58</v>
      </c>
      <c r="C53" s="185">
        <v>312</v>
      </c>
      <c r="D53" s="186">
        <f t="shared" si="0"/>
        <v>18.5897435897436</v>
      </c>
    </row>
    <row r="54" s="145" customFormat="1" ht="18" customHeight="1" spans="1:4">
      <c r="A54" s="187" t="s">
        <v>101</v>
      </c>
      <c r="B54" s="184">
        <f>SUM(B55:B57)</f>
        <v>63</v>
      </c>
      <c r="C54" s="185">
        <v>137</v>
      </c>
      <c r="D54" s="186">
        <f t="shared" si="0"/>
        <v>45.985401459854</v>
      </c>
    </row>
    <row r="55" s="145" customFormat="1" ht="18" customHeight="1" spans="1:4">
      <c r="A55" s="189" t="s">
        <v>68</v>
      </c>
      <c r="B55" s="184">
        <v>58</v>
      </c>
      <c r="C55" s="174">
        <v>0</v>
      </c>
      <c r="D55" s="186" t="e">
        <f t="shared" si="0"/>
        <v>#DIV/0!</v>
      </c>
    </row>
    <row r="56" s="145" customFormat="1" ht="18" customHeight="1" spans="1:4">
      <c r="A56" s="189" t="s">
        <v>102</v>
      </c>
      <c r="B56" s="184">
        <v>5</v>
      </c>
      <c r="C56" s="185">
        <v>97</v>
      </c>
      <c r="D56" s="186">
        <f t="shared" si="0"/>
        <v>5.15463917525773</v>
      </c>
    </row>
    <row r="57" s="145" customFormat="1" ht="18" customHeight="1" spans="1:4">
      <c r="A57" s="189" t="s">
        <v>103</v>
      </c>
      <c r="B57" s="184">
        <v>0</v>
      </c>
      <c r="C57" s="185">
        <v>40</v>
      </c>
      <c r="D57" s="186">
        <f t="shared" si="0"/>
        <v>0</v>
      </c>
    </row>
    <row r="58" s="145" customFormat="1" ht="18" customHeight="1" spans="1:4">
      <c r="A58" s="187" t="s">
        <v>104</v>
      </c>
      <c r="B58" s="184">
        <f>SUM(B59:B59)</f>
        <v>30</v>
      </c>
      <c r="C58" s="174">
        <v>0</v>
      </c>
      <c r="D58" s="186" t="e">
        <f t="shared" si="0"/>
        <v>#DIV/0!</v>
      </c>
    </row>
    <row r="59" s="145" customFormat="1" ht="18" customHeight="1" spans="1:4">
      <c r="A59" s="189" t="s">
        <v>105</v>
      </c>
      <c r="B59" s="184">
        <v>30</v>
      </c>
      <c r="C59" s="174">
        <v>0</v>
      </c>
      <c r="D59" s="186" t="e">
        <f t="shared" si="0"/>
        <v>#DIV/0!</v>
      </c>
    </row>
    <row r="60" s="145" customFormat="1" ht="18" customHeight="1" spans="1:4">
      <c r="A60" s="187" t="s">
        <v>106</v>
      </c>
      <c r="B60" s="184">
        <f>SUM(B61:B62)</f>
        <v>381</v>
      </c>
      <c r="C60" s="185">
        <v>207</v>
      </c>
      <c r="D60" s="186">
        <f t="shared" si="0"/>
        <v>184.057971014493</v>
      </c>
    </row>
    <row r="61" s="145" customFormat="1" ht="18" customHeight="1" spans="1:4">
      <c r="A61" s="189" t="s">
        <v>107</v>
      </c>
      <c r="B61" s="184">
        <v>257</v>
      </c>
      <c r="C61" s="185">
        <v>203</v>
      </c>
      <c r="D61" s="186">
        <f t="shared" si="0"/>
        <v>126.600985221675</v>
      </c>
    </row>
    <row r="62" s="145" customFormat="1" ht="18" customHeight="1" spans="1:4">
      <c r="A62" s="189" t="s">
        <v>108</v>
      </c>
      <c r="B62" s="184">
        <v>124</v>
      </c>
      <c r="C62" s="185">
        <v>4</v>
      </c>
      <c r="D62" s="186">
        <f t="shared" si="0"/>
        <v>3100</v>
      </c>
    </row>
    <row r="63" s="145" customFormat="1" ht="18" customHeight="1" spans="1:4">
      <c r="A63" s="187" t="s">
        <v>109</v>
      </c>
      <c r="B63" s="184">
        <f>SUM(B64:B65)</f>
        <v>160</v>
      </c>
      <c r="C63" s="185">
        <v>105</v>
      </c>
      <c r="D63" s="186">
        <f t="shared" si="0"/>
        <v>152.380952380952</v>
      </c>
    </row>
    <row r="64" s="145" customFormat="1" ht="18" customHeight="1" spans="1:4">
      <c r="A64" s="189" t="s">
        <v>68</v>
      </c>
      <c r="B64" s="184">
        <v>98</v>
      </c>
      <c r="C64" s="185">
        <v>105</v>
      </c>
      <c r="D64" s="186">
        <f t="shared" si="0"/>
        <v>93.3333333333333</v>
      </c>
    </row>
    <row r="65" s="145" customFormat="1" ht="18" customHeight="1" spans="1:4">
      <c r="A65" s="189" t="s">
        <v>110</v>
      </c>
      <c r="B65" s="184">
        <v>62</v>
      </c>
      <c r="C65" s="185">
        <v>0</v>
      </c>
      <c r="D65" s="186" t="e">
        <f t="shared" si="0"/>
        <v>#DIV/0!</v>
      </c>
    </row>
    <row r="66" s="145" customFormat="1" ht="18" customHeight="1" spans="1:4">
      <c r="A66" s="187" t="s">
        <v>111</v>
      </c>
      <c r="B66" s="184">
        <f>SUM(B67:B67)</f>
        <v>8</v>
      </c>
      <c r="C66" s="185">
        <v>5</v>
      </c>
      <c r="D66" s="186">
        <f t="shared" si="0"/>
        <v>160</v>
      </c>
    </row>
    <row r="67" s="145" customFormat="1" ht="18" customHeight="1" spans="1:4">
      <c r="A67" s="189" t="s">
        <v>112</v>
      </c>
      <c r="B67" s="184">
        <v>8</v>
      </c>
      <c r="C67" s="185">
        <v>5</v>
      </c>
      <c r="D67" s="186">
        <f t="shared" si="0"/>
        <v>160</v>
      </c>
    </row>
    <row r="68" s="145" customFormat="1" ht="18" customHeight="1" spans="1:4">
      <c r="A68" s="187" t="s">
        <v>113</v>
      </c>
      <c r="B68" s="184">
        <f>SUM(B69:B71)</f>
        <v>205</v>
      </c>
      <c r="C68" s="185">
        <v>307</v>
      </c>
      <c r="D68" s="186">
        <f t="shared" si="0"/>
        <v>66.7752442996743</v>
      </c>
    </row>
    <row r="69" s="145" customFormat="1" ht="18" customHeight="1" spans="1:4">
      <c r="A69" s="189" t="s">
        <v>68</v>
      </c>
      <c r="B69" s="184">
        <v>99</v>
      </c>
      <c r="C69" s="185">
        <v>254</v>
      </c>
      <c r="D69" s="186">
        <f t="shared" si="0"/>
        <v>38.9763779527559</v>
      </c>
    </row>
    <row r="70" s="145" customFormat="1" ht="18" customHeight="1" spans="1:4">
      <c r="A70" s="189" t="s">
        <v>72</v>
      </c>
      <c r="B70" s="184">
        <v>0</v>
      </c>
      <c r="C70" s="188">
        <v>29</v>
      </c>
      <c r="D70" s="186">
        <f t="shared" ref="D70:D133" si="1">B70/C70*100</f>
        <v>0</v>
      </c>
    </row>
    <row r="71" s="145" customFormat="1" ht="18" customHeight="1" spans="1:4">
      <c r="A71" s="189" t="s">
        <v>114</v>
      </c>
      <c r="B71" s="184">
        <v>106</v>
      </c>
      <c r="C71" s="185">
        <v>24</v>
      </c>
      <c r="D71" s="186">
        <f t="shared" si="1"/>
        <v>441.666666666667</v>
      </c>
    </row>
    <row r="72" s="145" customFormat="1" ht="18" customHeight="1" spans="1:4">
      <c r="A72" s="187" t="s">
        <v>115</v>
      </c>
      <c r="B72" s="184">
        <f>SUM(B73:B75)</f>
        <v>2324</v>
      </c>
      <c r="C72" s="185">
        <v>2724</v>
      </c>
      <c r="D72" s="186">
        <f t="shared" si="1"/>
        <v>85.3157121879589</v>
      </c>
    </row>
    <row r="73" s="145" customFormat="1" ht="18" customHeight="1" spans="1:4">
      <c r="A73" s="189" t="s">
        <v>68</v>
      </c>
      <c r="B73" s="184">
        <v>2057</v>
      </c>
      <c r="C73" s="185">
        <v>2013</v>
      </c>
      <c r="D73" s="186">
        <f t="shared" si="1"/>
        <v>102.185792349727</v>
      </c>
    </row>
    <row r="74" s="145" customFormat="1" ht="18" customHeight="1" spans="1:4">
      <c r="A74" s="189" t="s">
        <v>72</v>
      </c>
      <c r="B74" s="184">
        <v>1</v>
      </c>
      <c r="C74" s="185">
        <v>28</v>
      </c>
      <c r="D74" s="186">
        <f t="shared" si="1"/>
        <v>3.57142857142857</v>
      </c>
    </row>
    <row r="75" s="145" customFormat="1" ht="18" customHeight="1" spans="1:4">
      <c r="A75" s="189" t="s">
        <v>116</v>
      </c>
      <c r="B75" s="184">
        <v>266</v>
      </c>
      <c r="C75" s="185">
        <v>683</v>
      </c>
      <c r="D75" s="186">
        <f t="shared" si="1"/>
        <v>38.9458272327965</v>
      </c>
    </row>
    <row r="76" s="145" customFormat="1" ht="18" customHeight="1" spans="1:4">
      <c r="A76" s="187" t="s">
        <v>117</v>
      </c>
      <c r="B76" s="184">
        <f>SUM(B77:B80)</f>
        <v>784</v>
      </c>
      <c r="C76" s="185">
        <v>1005</v>
      </c>
      <c r="D76" s="186">
        <f t="shared" si="1"/>
        <v>78.0099502487562</v>
      </c>
    </row>
    <row r="77" s="145" customFormat="1" ht="18" customHeight="1" spans="1:4">
      <c r="A77" s="189" t="s">
        <v>68</v>
      </c>
      <c r="B77" s="184">
        <v>612</v>
      </c>
      <c r="C77" s="185">
        <v>744</v>
      </c>
      <c r="D77" s="186">
        <f t="shared" si="1"/>
        <v>82.258064516129</v>
      </c>
    </row>
    <row r="78" s="145" customFormat="1" ht="18" customHeight="1" spans="1:4">
      <c r="A78" s="189" t="s">
        <v>72</v>
      </c>
      <c r="B78" s="184">
        <v>21</v>
      </c>
      <c r="C78" s="185">
        <v>10</v>
      </c>
      <c r="D78" s="186">
        <f t="shared" si="1"/>
        <v>210</v>
      </c>
    </row>
    <row r="79" s="145" customFormat="1" ht="18" customHeight="1" spans="1:4">
      <c r="A79" s="189" t="s">
        <v>118</v>
      </c>
      <c r="B79" s="184">
        <v>0</v>
      </c>
      <c r="C79" s="185">
        <v>65</v>
      </c>
      <c r="D79" s="186">
        <f t="shared" si="1"/>
        <v>0</v>
      </c>
    </row>
    <row r="80" s="145" customFormat="1" ht="18" customHeight="1" spans="1:4">
      <c r="A80" s="189" t="s">
        <v>119</v>
      </c>
      <c r="B80" s="184">
        <v>151</v>
      </c>
      <c r="C80" s="185">
        <v>186</v>
      </c>
      <c r="D80" s="186">
        <f t="shared" si="1"/>
        <v>81.1827956989247</v>
      </c>
    </row>
    <row r="81" s="145" customFormat="1" ht="18" customHeight="1" spans="1:4">
      <c r="A81" s="187" t="s">
        <v>120</v>
      </c>
      <c r="B81" s="184">
        <f>SUM(B82:B84)</f>
        <v>503</v>
      </c>
      <c r="C81" s="185">
        <v>628</v>
      </c>
      <c r="D81" s="186">
        <f t="shared" si="1"/>
        <v>80.0955414012739</v>
      </c>
    </row>
    <row r="82" s="145" customFormat="1" ht="18" customHeight="1" spans="1:4">
      <c r="A82" s="189" t="s">
        <v>68</v>
      </c>
      <c r="B82" s="184">
        <v>175</v>
      </c>
      <c r="C82" s="188">
        <v>497</v>
      </c>
      <c r="D82" s="186">
        <f t="shared" si="1"/>
        <v>35.2112676056338</v>
      </c>
    </row>
    <row r="83" s="145" customFormat="1" ht="18" customHeight="1" spans="1:4">
      <c r="A83" s="189" t="s">
        <v>72</v>
      </c>
      <c r="B83" s="184">
        <v>0</v>
      </c>
      <c r="C83" s="185">
        <v>10</v>
      </c>
      <c r="D83" s="186">
        <f t="shared" si="1"/>
        <v>0</v>
      </c>
    </row>
    <row r="84" s="145" customFormat="1" ht="18" customHeight="1" spans="1:4">
      <c r="A84" s="189" t="s">
        <v>121</v>
      </c>
      <c r="B84" s="184">
        <v>328</v>
      </c>
      <c r="C84" s="185">
        <v>121</v>
      </c>
      <c r="D84" s="186">
        <f t="shared" si="1"/>
        <v>271.074380165289</v>
      </c>
    </row>
    <row r="85" s="145" customFormat="1" ht="18" customHeight="1" spans="1:4">
      <c r="A85" s="187" t="s">
        <v>122</v>
      </c>
      <c r="B85" s="184">
        <f>SUM(B86:B88)</f>
        <v>289</v>
      </c>
      <c r="C85" s="185">
        <v>443</v>
      </c>
      <c r="D85" s="186">
        <f t="shared" si="1"/>
        <v>65.2370203160271</v>
      </c>
    </row>
    <row r="86" s="145" customFormat="1" ht="18" customHeight="1" spans="1:4">
      <c r="A86" s="189" t="s">
        <v>68</v>
      </c>
      <c r="B86" s="184">
        <v>245</v>
      </c>
      <c r="C86" s="185">
        <v>415</v>
      </c>
      <c r="D86" s="186">
        <f t="shared" si="1"/>
        <v>59.0361445783133</v>
      </c>
    </row>
    <row r="87" s="145" customFormat="1" ht="18" customHeight="1" spans="1:4">
      <c r="A87" s="189" t="s">
        <v>123</v>
      </c>
      <c r="B87" s="184">
        <v>7</v>
      </c>
      <c r="C87" s="185">
        <v>3</v>
      </c>
      <c r="D87" s="186">
        <f t="shared" si="1"/>
        <v>233.333333333333</v>
      </c>
    </row>
    <row r="88" s="145" customFormat="1" ht="18" customHeight="1" spans="1:4">
      <c r="A88" s="189" t="s">
        <v>124</v>
      </c>
      <c r="B88" s="184">
        <v>37</v>
      </c>
      <c r="C88" s="185">
        <v>25</v>
      </c>
      <c r="D88" s="186">
        <f t="shared" si="1"/>
        <v>148</v>
      </c>
    </row>
    <row r="89" s="145" customFormat="1" ht="18" customHeight="1" spans="1:4">
      <c r="A89" s="187" t="s">
        <v>125</v>
      </c>
      <c r="B89" s="184">
        <f>SUM(B90:B91)</f>
        <v>13</v>
      </c>
      <c r="C89" s="185">
        <v>8</v>
      </c>
      <c r="D89" s="186">
        <f t="shared" si="1"/>
        <v>162.5</v>
      </c>
    </row>
    <row r="90" s="145" customFormat="1" ht="18" customHeight="1" spans="1:4">
      <c r="A90" s="189" t="s">
        <v>72</v>
      </c>
      <c r="B90" s="184">
        <v>12</v>
      </c>
      <c r="C90" s="185">
        <v>6</v>
      </c>
      <c r="D90" s="186">
        <f t="shared" si="1"/>
        <v>200</v>
      </c>
    </row>
    <row r="91" s="145" customFormat="1" ht="18" customHeight="1" spans="1:4">
      <c r="A91" s="189" t="s">
        <v>126</v>
      </c>
      <c r="B91" s="184">
        <v>1</v>
      </c>
      <c r="C91" s="185">
        <v>2</v>
      </c>
      <c r="D91" s="186">
        <f t="shared" si="1"/>
        <v>50</v>
      </c>
    </row>
    <row r="92" s="145" customFormat="1" ht="18" customHeight="1" spans="1:4">
      <c r="A92" s="187" t="s">
        <v>127</v>
      </c>
      <c r="B92" s="184">
        <f>SUM(B93:B94)</f>
        <v>379</v>
      </c>
      <c r="C92" s="188">
        <v>91</v>
      </c>
      <c r="D92" s="186">
        <f t="shared" si="1"/>
        <v>416.483516483516</v>
      </c>
    </row>
    <row r="93" s="145" customFormat="1" ht="18" customHeight="1" spans="1:4">
      <c r="A93" s="189" t="s">
        <v>68</v>
      </c>
      <c r="B93" s="184">
        <v>101</v>
      </c>
      <c r="C93" s="185">
        <v>61</v>
      </c>
      <c r="D93" s="186">
        <f t="shared" si="1"/>
        <v>165.573770491803</v>
      </c>
    </row>
    <row r="94" s="145" customFormat="1" ht="18" customHeight="1" spans="1:4">
      <c r="A94" s="189" t="s">
        <v>128</v>
      </c>
      <c r="B94" s="184">
        <v>278</v>
      </c>
      <c r="C94" s="185">
        <v>30</v>
      </c>
      <c r="D94" s="186">
        <f t="shared" si="1"/>
        <v>926.666666666667</v>
      </c>
    </row>
    <row r="95" s="145" customFormat="1" ht="18" customHeight="1" spans="1:4">
      <c r="A95" s="187" t="s">
        <v>129</v>
      </c>
      <c r="B95" s="184">
        <f>SUM(B96:B101)</f>
        <v>1355</v>
      </c>
      <c r="C95" s="185">
        <v>1551</v>
      </c>
      <c r="D95" s="186">
        <f t="shared" si="1"/>
        <v>87.3629916183108</v>
      </c>
    </row>
    <row r="96" s="145" customFormat="1" ht="18" customHeight="1" spans="1:4">
      <c r="A96" s="189" t="s">
        <v>68</v>
      </c>
      <c r="B96" s="184">
        <v>1023</v>
      </c>
      <c r="C96" s="185">
        <v>1174</v>
      </c>
      <c r="D96" s="186">
        <f t="shared" si="1"/>
        <v>87.1379897785349</v>
      </c>
    </row>
    <row r="97" s="145" customFormat="1" ht="18" customHeight="1" spans="1:4">
      <c r="A97" s="189" t="s">
        <v>72</v>
      </c>
      <c r="B97" s="184">
        <v>0</v>
      </c>
      <c r="C97" s="185">
        <v>50</v>
      </c>
      <c r="D97" s="186">
        <f t="shared" si="1"/>
        <v>0</v>
      </c>
    </row>
    <row r="98" s="145" customFormat="1" ht="18" customHeight="1" spans="1:4">
      <c r="A98" s="189" t="s">
        <v>130</v>
      </c>
      <c r="B98" s="184">
        <v>0</v>
      </c>
      <c r="C98" s="185">
        <v>10</v>
      </c>
      <c r="D98" s="186">
        <f t="shared" si="1"/>
        <v>0</v>
      </c>
    </row>
    <row r="99" s="145" customFormat="1" ht="18" customHeight="1" spans="1:4">
      <c r="A99" s="189" t="s">
        <v>131</v>
      </c>
      <c r="B99" s="184">
        <v>1</v>
      </c>
      <c r="C99" s="185">
        <v>1</v>
      </c>
      <c r="D99" s="186">
        <f t="shared" si="1"/>
        <v>100</v>
      </c>
    </row>
    <row r="100" s="145" customFormat="1" ht="18" customHeight="1" spans="1:4">
      <c r="A100" s="189" t="s">
        <v>132</v>
      </c>
      <c r="B100" s="184">
        <v>50</v>
      </c>
      <c r="C100" s="188">
        <v>14</v>
      </c>
      <c r="D100" s="186">
        <f t="shared" si="1"/>
        <v>357.142857142857</v>
      </c>
    </row>
    <row r="101" s="145" customFormat="1" ht="18" customHeight="1" spans="1:4">
      <c r="A101" s="189" t="s">
        <v>133</v>
      </c>
      <c r="B101" s="184">
        <v>281</v>
      </c>
      <c r="C101" s="185">
        <v>302</v>
      </c>
      <c r="D101" s="186">
        <f t="shared" si="1"/>
        <v>93.046357615894</v>
      </c>
    </row>
    <row r="102" s="145" customFormat="1" ht="18" customHeight="1" spans="1:4">
      <c r="A102" s="187" t="s">
        <v>134</v>
      </c>
      <c r="B102" s="184">
        <f>SUM(B103:B104)</f>
        <v>908</v>
      </c>
      <c r="C102" s="185">
        <v>1791</v>
      </c>
      <c r="D102" s="186">
        <f t="shared" si="1"/>
        <v>50.6979341150195</v>
      </c>
    </row>
    <row r="103" s="145" customFormat="1" ht="18" customHeight="1" spans="1:4">
      <c r="A103" s="189" t="s">
        <v>135</v>
      </c>
      <c r="B103" s="184">
        <v>25</v>
      </c>
      <c r="C103" s="185">
        <v>697</v>
      </c>
      <c r="D103" s="186">
        <f t="shared" si="1"/>
        <v>3.58680057388809</v>
      </c>
    </row>
    <row r="104" s="145" customFormat="1" ht="18" customHeight="1" spans="1:4">
      <c r="A104" s="189" t="s">
        <v>136</v>
      </c>
      <c r="B104" s="184">
        <v>883</v>
      </c>
      <c r="C104" s="185">
        <v>1094</v>
      </c>
      <c r="D104" s="186">
        <f t="shared" si="1"/>
        <v>80.7129798903108</v>
      </c>
    </row>
    <row r="105" s="145" customFormat="1" ht="18" customHeight="1" spans="1:4">
      <c r="A105" s="187" t="s">
        <v>137</v>
      </c>
      <c r="B105" s="184">
        <f>SUM(B106,B108)</f>
        <v>270</v>
      </c>
      <c r="C105" s="185">
        <v>453</v>
      </c>
      <c r="D105" s="186">
        <f t="shared" si="1"/>
        <v>59.6026490066225</v>
      </c>
    </row>
    <row r="106" s="145" customFormat="1" ht="18" customHeight="1" spans="1:4">
      <c r="A106" s="187" t="s">
        <v>138</v>
      </c>
      <c r="B106" s="184">
        <f>SUM(B107:B107)</f>
        <v>0</v>
      </c>
      <c r="C106" s="185">
        <v>129</v>
      </c>
      <c r="D106" s="186">
        <f t="shared" si="1"/>
        <v>0</v>
      </c>
    </row>
    <row r="107" s="145" customFormat="1" ht="18" customHeight="1" spans="1:4">
      <c r="A107" s="189" t="s">
        <v>139</v>
      </c>
      <c r="B107" s="184">
        <v>0</v>
      </c>
      <c r="C107" s="185">
        <v>129</v>
      </c>
      <c r="D107" s="186">
        <f t="shared" si="1"/>
        <v>0</v>
      </c>
    </row>
    <row r="108" s="145" customFormat="1" ht="18" customHeight="1" spans="1:4">
      <c r="A108" s="187" t="s">
        <v>140</v>
      </c>
      <c r="B108" s="184">
        <f>B109</f>
        <v>270</v>
      </c>
      <c r="C108" s="185">
        <v>324</v>
      </c>
      <c r="D108" s="186">
        <f t="shared" si="1"/>
        <v>83.3333333333333</v>
      </c>
    </row>
    <row r="109" s="145" customFormat="1" ht="18" customHeight="1" spans="1:4">
      <c r="A109" s="189" t="s">
        <v>141</v>
      </c>
      <c r="B109" s="184">
        <v>270</v>
      </c>
      <c r="C109" s="185">
        <v>324</v>
      </c>
      <c r="D109" s="186">
        <f t="shared" si="1"/>
        <v>83.3333333333333</v>
      </c>
    </row>
    <row r="110" s="145" customFormat="1" ht="18" customHeight="1" spans="1:4">
      <c r="A110" s="187" t="s">
        <v>142</v>
      </c>
      <c r="B110" s="184">
        <f>SUM(B111,B114,B121,B124,B127,B131,B134,B137)</f>
        <v>10200</v>
      </c>
      <c r="C110" s="188">
        <v>12223</v>
      </c>
      <c r="D110" s="186">
        <f t="shared" si="1"/>
        <v>83.4492350486787</v>
      </c>
    </row>
    <row r="111" s="145" customFormat="1" ht="18" customHeight="1" spans="1:4">
      <c r="A111" s="187" t="s">
        <v>143</v>
      </c>
      <c r="B111" s="184">
        <f>SUM(B112:B113)</f>
        <v>125</v>
      </c>
      <c r="C111" s="185">
        <v>126</v>
      </c>
      <c r="D111" s="186">
        <f t="shared" si="1"/>
        <v>99.2063492063492</v>
      </c>
    </row>
    <row r="112" s="145" customFormat="1" ht="18" customHeight="1" spans="1:4">
      <c r="A112" s="189" t="s">
        <v>144</v>
      </c>
      <c r="B112" s="184">
        <v>40</v>
      </c>
      <c r="C112" s="185">
        <v>40</v>
      </c>
      <c r="D112" s="186">
        <f t="shared" si="1"/>
        <v>100</v>
      </c>
    </row>
    <row r="113" s="145" customFormat="1" ht="18" customHeight="1" spans="1:4">
      <c r="A113" s="189" t="s">
        <v>145</v>
      </c>
      <c r="B113" s="184">
        <v>85</v>
      </c>
      <c r="C113" s="185">
        <v>86</v>
      </c>
      <c r="D113" s="186">
        <f t="shared" si="1"/>
        <v>98.8372093023256</v>
      </c>
    </row>
    <row r="114" s="145" customFormat="1" ht="18" customHeight="1" spans="1:4">
      <c r="A114" s="187" t="s">
        <v>146</v>
      </c>
      <c r="B114" s="184">
        <f>SUM(B115:B120)</f>
        <v>9145</v>
      </c>
      <c r="C114" s="185">
        <v>10723</v>
      </c>
      <c r="D114" s="186">
        <f t="shared" si="1"/>
        <v>85.2839690385153</v>
      </c>
    </row>
    <row r="115" s="145" customFormat="1" ht="18" customHeight="1" spans="1:4">
      <c r="A115" s="189" t="s">
        <v>68</v>
      </c>
      <c r="B115" s="184">
        <v>4051</v>
      </c>
      <c r="C115" s="185">
        <v>4847</v>
      </c>
      <c r="D115" s="186">
        <f t="shared" si="1"/>
        <v>83.5774706003714</v>
      </c>
    </row>
    <row r="116" s="145" customFormat="1" ht="18" customHeight="1" spans="1:4">
      <c r="A116" s="189" t="s">
        <v>72</v>
      </c>
      <c r="B116" s="184">
        <v>240</v>
      </c>
      <c r="C116" s="185">
        <v>5</v>
      </c>
      <c r="D116" s="186">
        <f t="shared" si="1"/>
        <v>4800</v>
      </c>
    </row>
    <row r="117" s="145" customFormat="1" ht="18" customHeight="1" spans="1:4">
      <c r="A117" s="189" t="s">
        <v>90</v>
      </c>
      <c r="B117" s="184">
        <v>134</v>
      </c>
      <c r="C117" s="185">
        <v>172</v>
      </c>
      <c r="D117" s="186">
        <f t="shared" si="1"/>
        <v>77.9069767441861</v>
      </c>
    </row>
    <row r="118" s="145" customFormat="1" ht="18" customHeight="1" spans="1:4">
      <c r="A118" s="189" t="s">
        <v>147</v>
      </c>
      <c r="B118" s="184">
        <v>23</v>
      </c>
      <c r="C118" s="185">
        <v>53</v>
      </c>
      <c r="D118" s="186">
        <f t="shared" si="1"/>
        <v>43.3962264150943</v>
      </c>
    </row>
    <row r="119" s="145" customFormat="1" ht="18" customHeight="1" spans="1:4">
      <c r="A119" s="189" t="s">
        <v>148</v>
      </c>
      <c r="B119" s="184">
        <v>0</v>
      </c>
      <c r="C119" s="185">
        <v>19</v>
      </c>
      <c r="D119" s="186">
        <f t="shared" si="1"/>
        <v>0</v>
      </c>
    </row>
    <row r="120" s="145" customFormat="1" ht="18" customHeight="1" spans="1:4">
      <c r="A120" s="189" t="s">
        <v>149</v>
      </c>
      <c r="B120" s="184">
        <v>4697</v>
      </c>
      <c r="C120" s="185">
        <v>5627</v>
      </c>
      <c r="D120" s="186">
        <f t="shared" si="1"/>
        <v>83.4725430957882</v>
      </c>
    </row>
    <row r="121" s="145" customFormat="1" ht="18" customHeight="1" spans="1:4">
      <c r="A121" s="187" t="s">
        <v>150</v>
      </c>
      <c r="B121" s="184">
        <f>SUM(B122:B123)</f>
        <v>21</v>
      </c>
      <c r="C121" s="185">
        <v>112</v>
      </c>
      <c r="D121" s="186">
        <f t="shared" si="1"/>
        <v>18.75</v>
      </c>
    </row>
    <row r="122" s="145" customFormat="1" ht="18" customHeight="1" spans="1:4">
      <c r="A122" s="189" t="s">
        <v>68</v>
      </c>
      <c r="B122" s="184">
        <v>21</v>
      </c>
      <c r="C122" s="188">
        <v>102</v>
      </c>
      <c r="D122" s="186">
        <f t="shared" si="1"/>
        <v>20.5882352941176</v>
      </c>
    </row>
    <row r="123" s="145" customFormat="1" ht="18" customHeight="1" spans="1:4">
      <c r="A123" s="189" t="s">
        <v>151</v>
      </c>
      <c r="B123" s="184">
        <v>0</v>
      </c>
      <c r="C123" s="185">
        <v>10</v>
      </c>
      <c r="D123" s="186">
        <f t="shared" si="1"/>
        <v>0</v>
      </c>
    </row>
    <row r="124" s="145" customFormat="1" ht="18" customHeight="1" spans="1:4">
      <c r="A124" s="187" t="s">
        <v>152</v>
      </c>
      <c r="B124" s="184">
        <f>SUM(B125:B126)</f>
        <v>105</v>
      </c>
      <c r="C124" s="185">
        <v>210</v>
      </c>
      <c r="D124" s="186">
        <f t="shared" si="1"/>
        <v>50</v>
      </c>
    </row>
    <row r="125" s="145" customFormat="1" ht="18" customHeight="1" spans="1:4">
      <c r="A125" s="189" t="s">
        <v>68</v>
      </c>
      <c r="B125" s="184">
        <v>57</v>
      </c>
      <c r="C125" s="185">
        <v>210</v>
      </c>
      <c r="D125" s="186">
        <f t="shared" si="1"/>
        <v>27.1428571428571</v>
      </c>
    </row>
    <row r="126" s="145" customFormat="1" ht="18" customHeight="1" spans="1:4">
      <c r="A126" s="189" t="s">
        <v>153</v>
      </c>
      <c r="B126" s="184">
        <v>48</v>
      </c>
      <c r="C126" s="185">
        <v>0</v>
      </c>
      <c r="D126" s="186" t="e">
        <f t="shared" si="1"/>
        <v>#DIV/0!</v>
      </c>
    </row>
    <row r="127" s="145" customFormat="1" ht="18" customHeight="1" spans="1:4">
      <c r="A127" s="187" t="s">
        <v>154</v>
      </c>
      <c r="B127" s="184">
        <f>SUM(B128:B130)</f>
        <v>720</v>
      </c>
      <c r="C127" s="185">
        <v>994</v>
      </c>
      <c r="D127" s="186">
        <f t="shared" si="1"/>
        <v>72.4346076458752</v>
      </c>
    </row>
    <row r="128" s="145" customFormat="1" ht="18" customHeight="1" spans="1:4">
      <c r="A128" s="189" t="s">
        <v>68</v>
      </c>
      <c r="B128" s="184">
        <v>576</v>
      </c>
      <c r="C128" s="185">
        <v>776</v>
      </c>
      <c r="D128" s="186">
        <f t="shared" si="1"/>
        <v>74.2268041237113</v>
      </c>
    </row>
    <row r="129" s="145" customFormat="1" ht="18" customHeight="1" spans="1:4">
      <c r="A129" s="189" t="s">
        <v>155</v>
      </c>
      <c r="B129" s="184">
        <v>4</v>
      </c>
      <c r="C129" s="185">
        <v>0</v>
      </c>
      <c r="D129" s="186" t="e">
        <f t="shared" si="1"/>
        <v>#DIV/0!</v>
      </c>
    </row>
    <row r="130" s="145" customFormat="1" ht="18" customHeight="1" spans="1:4">
      <c r="A130" s="189" t="s">
        <v>156</v>
      </c>
      <c r="B130" s="184">
        <v>140</v>
      </c>
      <c r="C130" s="185">
        <v>218</v>
      </c>
      <c r="D130" s="186">
        <f t="shared" si="1"/>
        <v>64.2201834862385</v>
      </c>
    </row>
    <row r="131" s="145" customFormat="1" ht="18" customHeight="1" spans="1:4">
      <c r="A131" s="187" t="s">
        <v>157</v>
      </c>
      <c r="B131" s="184">
        <f>SUM(B132:B133)</f>
        <v>39</v>
      </c>
      <c r="C131" s="185">
        <v>6</v>
      </c>
      <c r="D131" s="186">
        <f t="shared" si="1"/>
        <v>650</v>
      </c>
    </row>
    <row r="132" s="145" customFormat="1" ht="18" customHeight="1" spans="1:4">
      <c r="A132" s="189" t="s">
        <v>158</v>
      </c>
      <c r="B132" s="184">
        <v>39</v>
      </c>
      <c r="C132" s="174">
        <v>0</v>
      </c>
      <c r="D132" s="186" t="e">
        <f t="shared" si="1"/>
        <v>#DIV/0!</v>
      </c>
    </row>
    <row r="133" s="145" customFormat="1" ht="18" customHeight="1" spans="1:4">
      <c r="A133" s="189" t="s">
        <v>159</v>
      </c>
      <c r="B133" s="184">
        <v>0</v>
      </c>
      <c r="C133" s="185">
        <v>6</v>
      </c>
      <c r="D133" s="186">
        <f t="shared" si="1"/>
        <v>0</v>
      </c>
    </row>
    <row r="134" s="145" customFormat="1" ht="18" customHeight="1" spans="1:4">
      <c r="A134" s="187" t="s">
        <v>160</v>
      </c>
      <c r="B134" s="184">
        <f>SUM(B135:B136)</f>
        <v>3</v>
      </c>
      <c r="C134" s="185">
        <v>20</v>
      </c>
      <c r="D134" s="186">
        <f t="shared" ref="D134:D197" si="2">B134/C134*100</f>
        <v>15</v>
      </c>
    </row>
    <row r="135" s="145" customFormat="1" ht="18" customHeight="1" spans="1:4">
      <c r="A135" s="189" t="s">
        <v>161</v>
      </c>
      <c r="B135" s="184">
        <v>3</v>
      </c>
      <c r="C135" s="185">
        <v>0</v>
      </c>
      <c r="D135" s="186" t="e">
        <f t="shared" si="2"/>
        <v>#DIV/0!</v>
      </c>
    </row>
    <row r="136" s="145" customFormat="1" ht="18" customHeight="1" spans="1:4">
      <c r="A136" s="189" t="s">
        <v>162</v>
      </c>
      <c r="B136" s="184">
        <v>0</v>
      </c>
      <c r="C136" s="185">
        <v>20</v>
      </c>
      <c r="D136" s="186">
        <f t="shared" si="2"/>
        <v>0</v>
      </c>
    </row>
    <row r="137" s="145" customFormat="1" ht="18" customHeight="1" spans="1:4">
      <c r="A137" s="187" t="s">
        <v>163</v>
      </c>
      <c r="B137" s="184">
        <f>SUM(B138:B139)</f>
        <v>42</v>
      </c>
      <c r="C137" s="188">
        <v>32</v>
      </c>
      <c r="D137" s="186">
        <f t="shared" si="2"/>
        <v>131.25</v>
      </c>
    </row>
    <row r="138" s="145" customFormat="1" ht="18" customHeight="1" spans="1:4">
      <c r="A138" s="189" t="s">
        <v>164</v>
      </c>
      <c r="B138" s="184">
        <v>28</v>
      </c>
      <c r="C138" s="188">
        <v>0</v>
      </c>
      <c r="D138" s="186" t="e">
        <f t="shared" si="2"/>
        <v>#DIV/0!</v>
      </c>
    </row>
    <row r="139" s="145" customFormat="1" ht="18" customHeight="1" spans="1:4">
      <c r="A139" s="189" t="s">
        <v>165</v>
      </c>
      <c r="B139" s="184">
        <v>14</v>
      </c>
      <c r="C139" s="185">
        <v>32</v>
      </c>
      <c r="D139" s="186">
        <f t="shared" si="2"/>
        <v>43.75</v>
      </c>
    </row>
    <row r="140" s="145" customFormat="1" ht="18" customHeight="1" spans="1:4">
      <c r="A140" s="187" t="s">
        <v>166</v>
      </c>
      <c r="B140" s="184">
        <f>SUM(B141,B144,B151,B154,B156,B158,B160,B164,B166)</f>
        <v>56466</v>
      </c>
      <c r="C140" s="185">
        <v>56375</v>
      </c>
      <c r="D140" s="186">
        <f t="shared" si="2"/>
        <v>100.161419068736</v>
      </c>
    </row>
    <row r="141" s="145" customFormat="1" ht="18" customHeight="1" spans="1:4">
      <c r="A141" s="187" t="s">
        <v>167</v>
      </c>
      <c r="B141" s="184">
        <f>SUM(B142:B143)</f>
        <v>249</v>
      </c>
      <c r="C141" s="185">
        <v>3819</v>
      </c>
      <c r="D141" s="186">
        <f t="shared" si="2"/>
        <v>6.52003142183818</v>
      </c>
    </row>
    <row r="142" s="145" customFormat="1" ht="18" customHeight="1" spans="1:4">
      <c r="A142" s="189" t="s">
        <v>68</v>
      </c>
      <c r="B142" s="184">
        <v>178</v>
      </c>
      <c r="C142" s="185">
        <v>3799</v>
      </c>
      <c r="D142" s="186">
        <f t="shared" si="2"/>
        <v>4.6854435377731</v>
      </c>
    </row>
    <row r="143" s="145" customFormat="1" ht="18" customHeight="1" spans="1:4">
      <c r="A143" s="189" t="s">
        <v>168</v>
      </c>
      <c r="B143" s="184">
        <v>71</v>
      </c>
      <c r="C143" s="185">
        <v>20</v>
      </c>
      <c r="D143" s="186">
        <f t="shared" si="2"/>
        <v>355</v>
      </c>
    </row>
    <row r="144" s="145" customFormat="1" ht="18" customHeight="1" spans="1:4">
      <c r="A144" s="187" t="s">
        <v>169</v>
      </c>
      <c r="B144" s="184">
        <f>SUM(B145:B150)</f>
        <v>53922</v>
      </c>
      <c r="C144" s="185">
        <v>50451</v>
      </c>
      <c r="D144" s="186">
        <f t="shared" si="2"/>
        <v>106.879942914908</v>
      </c>
    </row>
    <row r="145" s="145" customFormat="1" ht="18" customHeight="1" spans="1:4">
      <c r="A145" s="189" t="s">
        <v>170</v>
      </c>
      <c r="B145" s="184">
        <v>1178</v>
      </c>
      <c r="C145" s="185">
        <v>903</v>
      </c>
      <c r="D145" s="186">
        <f t="shared" si="2"/>
        <v>130.454042081949</v>
      </c>
    </row>
    <row r="146" s="145" customFormat="1" ht="18" customHeight="1" spans="1:4">
      <c r="A146" s="189" t="s">
        <v>171</v>
      </c>
      <c r="B146" s="184">
        <v>13481</v>
      </c>
      <c r="C146" s="185">
        <v>12774</v>
      </c>
      <c r="D146" s="186">
        <f t="shared" si="2"/>
        <v>105.534679818381</v>
      </c>
    </row>
    <row r="147" s="145" customFormat="1" ht="18" customHeight="1" spans="1:4">
      <c r="A147" s="189" t="s">
        <v>172</v>
      </c>
      <c r="B147" s="184">
        <v>5680</v>
      </c>
      <c r="C147" s="185">
        <v>5160</v>
      </c>
      <c r="D147" s="186">
        <f t="shared" si="2"/>
        <v>110.077519379845</v>
      </c>
    </row>
    <row r="148" s="145" customFormat="1" ht="18" customHeight="1" spans="1:4">
      <c r="A148" s="189" t="s">
        <v>173</v>
      </c>
      <c r="B148" s="184">
        <v>3930</v>
      </c>
      <c r="C148" s="185">
        <v>3373</v>
      </c>
      <c r="D148" s="186">
        <f t="shared" si="2"/>
        <v>116.513489475245</v>
      </c>
    </row>
    <row r="149" s="145" customFormat="1" ht="18" customHeight="1" spans="1:4">
      <c r="A149" s="189" t="s">
        <v>174</v>
      </c>
      <c r="B149" s="184">
        <v>47</v>
      </c>
      <c r="C149" s="185">
        <v>140</v>
      </c>
      <c r="D149" s="186">
        <f t="shared" si="2"/>
        <v>33.5714285714286</v>
      </c>
    </row>
    <row r="150" s="145" customFormat="1" ht="18" customHeight="1" spans="1:4">
      <c r="A150" s="189" t="s">
        <v>175</v>
      </c>
      <c r="B150" s="184">
        <v>29606</v>
      </c>
      <c r="C150" s="188">
        <v>28101</v>
      </c>
      <c r="D150" s="186">
        <f t="shared" si="2"/>
        <v>105.355681292481</v>
      </c>
    </row>
    <row r="151" s="145" customFormat="1" ht="18" customHeight="1" spans="1:4">
      <c r="A151" s="187" t="s">
        <v>176</v>
      </c>
      <c r="B151" s="184">
        <f>SUM(B152:B153)</f>
        <v>1070</v>
      </c>
      <c r="C151" s="185">
        <v>1048</v>
      </c>
      <c r="D151" s="186">
        <f t="shared" si="2"/>
        <v>102.099236641221</v>
      </c>
    </row>
    <row r="152" s="145" customFormat="1" ht="18" customHeight="1" spans="1:4">
      <c r="A152" s="189" t="s">
        <v>177</v>
      </c>
      <c r="B152" s="184">
        <v>1063</v>
      </c>
      <c r="C152" s="185">
        <v>1047</v>
      </c>
      <c r="D152" s="186">
        <f t="shared" si="2"/>
        <v>101.52817574021</v>
      </c>
    </row>
    <row r="153" s="145" customFormat="1" ht="18" customHeight="1" spans="1:4">
      <c r="A153" s="189" t="s">
        <v>178</v>
      </c>
      <c r="B153" s="184">
        <v>7</v>
      </c>
      <c r="C153" s="185">
        <v>1</v>
      </c>
      <c r="D153" s="186">
        <f t="shared" si="2"/>
        <v>700</v>
      </c>
    </row>
    <row r="154" s="145" customFormat="1" ht="18" customHeight="1" spans="1:4">
      <c r="A154" s="187" t="s">
        <v>179</v>
      </c>
      <c r="B154" s="184">
        <f>SUM(B155:B155)</f>
        <v>0</v>
      </c>
      <c r="C154" s="185">
        <v>3</v>
      </c>
      <c r="D154" s="186">
        <f t="shared" si="2"/>
        <v>0</v>
      </c>
    </row>
    <row r="155" s="145" customFormat="1" ht="18" customHeight="1" spans="1:4">
      <c r="A155" s="189" t="s">
        <v>180</v>
      </c>
      <c r="B155" s="184">
        <v>0</v>
      </c>
      <c r="C155" s="185">
        <v>3</v>
      </c>
      <c r="D155" s="186">
        <f t="shared" si="2"/>
        <v>0</v>
      </c>
    </row>
    <row r="156" s="145" customFormat="1" ht="18" customHeight="1" spans="1:4">
      <c r="A156" s="187" t="s">
        <v>181</v>
      </c>
      <c r="B156" s="184">
        <f>SUM(B157:B157)</f>
        <v>90</v>
      </c>
      <c r="C156" s="174">
        <v>0</v>
      </c>
      <c r="D156" s="186" t="e">
        <f t="shared" si="2"/>
        <v>#DIV/0!</v>
      </c>
    </row>
    <row r="157" s="145" customFormat="1" ht="18" customHeight="1" spans="1:4">
      <c r="A157" s="189" t="s">
        <v>182</v>
      </c>
      <c r="B157" s="184">
        <v>90</v>
      </c>
      <c r="C157" s="185">
        <v>0</v>
      </c>
      <c r="D157" s="186" t="e">
        <f t="shared" si="2"/>
        <v>#DIV/0!</v>
      </c>
    </row>
    <row r="158" s="145" customFormat="1" ht="18" customHeight="1" spans="1:4">
      <c r="A158" s="187" t="s">
        <v>183</v>
      </c>
      <c r="B158" s="184">
        <f>SUM(B159:B159)</f>
        <v>37</v>
      </c>
      <c r="C158" s="185">
        <v>81</v>
      </c>
      <c r="D158" s="186">
        <f t="shared" si="2"/>
        <v>45.679012345679</v>
      </c>
    </row>
    <row r="159" s="145" customFormat="1" ht="18" customHeight="1" spans="1:4">
      <c r="A159" s="189" t="s">
        <v>184</v>
      </c>
      <c r="B159" s="184">
        <v>37</v>
      </c>
      <c r="C159" s="185">
        <v>81</v>
      </c>
      <c r="D159" s="186">
        <f t="shared" si="2"/>
        <v>45.679012345679</v>
      </c>
    </row>
    <row r="160" s="145" customFormat="1" ht="18" customHeight="1" spans="1:4">
      <c r="A160" s="187" t="s">
        <v>185</v>
      </c>
      <c r="B160" s="184">
        <f>SUM(B161:B163)</f>
        <v>256</v>
      </c>
      <c r="C160" s="185">
        <v>467</v>
      </c>
      <c r="D160" s="186">
        <f t="shared" si="2"/>
        <v>54.8179871520343</v>
      </c>
    </row>
    <row r="161" s="145" customFormat="1" ht="18" customHeight="1" spans="1:4">
      <c r="A161" s="189" t="s">
        <v>186</v>
      </c>
      <c r="B161" s="184">
        <v>4</v>
      </c>
      <c r="C161" s="185">
        <v>159</v>
      </c>
      <c r="D161" s="186">
        <f t="shared" si="2"/>
        <v>2.51572327044025</v>
      </c>
    </row>
    <row r="162" s="145" customFormat="1" ht="18" customHeight="1" spans="1:4">
      <c r="A162" s="189" t="s">
        <v>187</v>
      </c>
      <c r="B162" s="184">
        <v>250</v>
      </c>
      <c r="C162" s="185">
        <v>308</v>
      </c>
      <c r="D162" s="186">
        <f t="shared" si="2"/>
        <v>81.1688311688312</v>
      </c>
    </row>
    <row r="163" s="145" customFormat="1" ht="18" customHeight="1" spans="1:4">
      <c r="A163" s="189" t="s">
        <v>188</v>
      </c>
      <c r="B163" s="184">
        <v>2</v>
      </c>
      <c r="C163" s="185">
        <v>0</v>
      </c>
      <c r="D163" s="186" t="e">
        <f t="shared" si="2"/>
        <v>#DIV/0!</v>
      </c>
    </row>
    <row r="164" s="145" customFormat="1" ht="18" customHeight="1" spans="1:4">
      <c r="A164" s="187" t="s">
        <v>189</v>
      </c>
      <c r="B164" s="184">
        <f>SUM(B165:B165)</f>
        <v>224</v>
      </c>
      <c r="C164" s="188">
        <v>107</v>
      </c>
      <c r="D164" s="186">
        <f t="shared" si="2"/>
        <v>209.345794392523</v>
      </c>
    </row>
    <row r="165" s="145" customFormat="1" ht="18" customHeight="1" spans="1:4">
      <c r="A165" s="189" t="s">
        <v>190</v>
      </c>
      <c r="B165" s="184">
        <v>224</v>
      </c>
      <c r="C165" s="185">
        <v>107</v>
      </c>
      <c r="D165" s="186">
        <f t="shared" si="2"/>
        <v>209.345794392523</v>
      </c>
    </row>
    <row r="166" s="145" customFormat="1" ht="18" customHeight="1" spans="1:4">
      <c r="A166" s="187" t="s">
        <v>191</v>
      </c>
      <c r="B166" s="184">
        <f>B167</f>
        <v>618</v>
      </c>
      <c r="C166" s="185">
        <v>399</v>
      </c>
      <c r="D166" s="186">
        <f t="shared" si="2"/>
        <v>154.887218045113</v>
      </c>
    </row>
    <row r="167" s="145" customFormat="1" ht="18" customHeight="1" spans="1:4">
      <c r="A167" s="189" t="s">
        <v>192</v>
      </c>
      <c r="B167" s="184">
        <v>618</v>
      </c>
      <c r="C167" s="185">
        <v>399</v>
      </c>
      <c r="D167" s="186">
        <f t="shared" si="2"/>
        <v>154.887218045113</v>
      </c>
    </row>
    <row r="168" s="145" customFormat="1" ht="18" customHeight="1" spans="1:4">
      <c r="A168" s="187" t="s">
        <v>193</v>
      </c>
      <c r="B168" s="184">
        <f>SUM(B169,B172,B175,B177,B181,B184)</f>
        <v>4173</v>
      </c>
      <c r="C168" s="185">
        <v>4105</v>
      </c>
      <c r="D168" s="186">
        <f t="shared" si="2"/>
        <v>101.656516443362</v>
      </c>
    </row>
    <row r="169" s="145" customFormat="1" ht="18" customHeight="1" spans="1:4">
      <c r="A169" s="187" t="s">
        <v>194</v>
      </c>
      <c r="B169" s="184">
        <f>SUM(B170:B171)</f>
        <v>16</v>
      </c>
      <c r="C169" s="185">
        <v>1</v>
      </c>
      <c r="D169" s="186">
        <f t="shared" si="2"/>
        <v>1600</v>
      </c>
    </row>
    <row r="170" s="145" customFormat="1" ht="18" customHeight="1" spans="1:4">
      <c r="A170" s="189" t="s">
        <v>68</v>
      </c>
      <c r="B170" s="184">
        <v>11</v>
      </c>
      <c r="C170" s="185">
        <v>0</v>
      </c>
      <c r="D170" s="186" t="e">
        <f t="shared" si="2"/>
        <v>#DIV/0!</v>
      </c>
    </row>
    <row r="171" s="145" customFormat="1" ht="18" customHeight="1" spans="1:4">
      <c r="A171" s="189" t="s">
        <v>195</v>
      </c>
      <c r="B171" s="184">
        <v>5</v>
      </c>
      <c r="C171" s="185">
        <v>1</v>
      </c>
      <c r="D171" s="186">
        <f t="shared" si="2"/>
        <v>500</v>
      </c>
    </row>
    <row r="172" s="145" customFormat="1" ht="18" customHeight="1" spans="1:4">
      <c r="A172" s="187" t="s">
        <v>196</v>
      </c>
      <c r="B172" s="184">
        <f>SUM(B174:B174)</f>
        <v>20</v>
      </c>
      <c r="C172" s="185">
        <v>977</v>
      </c>
      <c r="D172" s="186">
        <f t="shared" si="2"/>
        <v>2.04708290685773</v>
      </c>
    </row>
    <row r="173" s="145" customFormat="1" ht="18" customHeight="1" spans="1:4">
      <c r="A173" s="189" t="s">
        <v>197</v>
      </c>
      <c r="B173" s="184">
        <v>0</v>
      </c>
      <c r="C173" s="185">
        <v>565</v>
      </c>
      <c r="D173" s="186">
        <f t="shared" si="2"/>
        <v>0</v>
      </c>
    </row>
    <row r="174" s="145" customFormat="1" ht="18" customHeight="1" spans="1:4">
      <c r="A174" s="189" t="s">
        <v>198</v>
      </c>
      <c r="B174" s="184">
        <v>20</v>
      </c>
      <c r="C174" s="185">
        <v>412</v>
      </c>
      <c r="D174" s="186">
        <f t="shared" si="2"/>
        <v>4.85436893203883</v>
      </c>
    </row>
    <row r="175" s="145" customFormat="1" ht="18" customHeight="1" spans="1:4">
      <c r="A175" s="187" t="s">
        <v>199</v>
      </c>
      <c r="B175" s="184">
        <f>SUM(B176:B176)</f>
        <v>20</v>
      </c>
      <c r="C175" s="188">
        <v>0</v>
      </c>
      <c r="D175" s="186" t="e">
        <f t="shared" si="2"/>
        <v>#DIV/0!</v>
      </c>
    </row>
    <row r="176" s="145" customFormat="1" ht="18" customHeight="1" spans="1:4">
      <c r="A176" s="189" t="s">
        <v>200</v>
      </c>
      <c r="B176" s="184">
        <v>20</v>
      </c>
      <c r="C176" s="185">
        <v>0</v>
      </c>
      <c r="D176" s="186" t="e">
        <f t="shared" si="2"/>
        <v>#DIV/0!</v>
      </c>
    </row>
    <row r="177" s="145" customFormat="1" ht="18" customHeight="1" spans="1:4">
      <c r="A177" s="187" t="s">
        <v>201</v>
      </c>
      <c r="B177" s="184">
        <f>SUM(B178:B180)</f>
        <v>134</v>
      </c>
      <c r="C177" s="185">
        <v>155</v>
      </c>
      <c r="D177" s="186">
        <f t="shared" si="2"/>
        <v>86.4516129032258</v>
      </c>
    </row>
    <row r="178" s="145" customFormat="1" ht="18" customHeight="1" spans="1:4">
      <c r="A178" s="189" t="s">
        <v>202</v>
      </c>
      <c r="B178" s="184">
        <v>82</v>
      </c>
      <c r="C178" s="185">
        <v>70</v>
      </c>
      <c r="D178" s="186">
        <f t="shared" si="2"/>
        <v>117.142857142857</v>
      </c>
    </row>
    <row r="179" s="145" customFormat="1" ht="18" customHeight="1" spans="1:4">
      <c r="A179" s="189" t="s">
        <v>203</v>
      </c>
      <c r="B179" s="184">
        <v>29</v>
      </c>
      <c r="C179" s="185">
        <v>4</v>
      </c>
      <c r="D179" s="186">
        <f t="shared" si="2"/>
        <v>725</v>
      </c>
    </row>
    <row r="180" s="145" customFormat="1" ht="18" customHeight="1" spans="1:4">
      <c r="A180" s="189" t="s">
        <v>204</v>
      </c>
      <c r="B180" s="184">
        <v>23</v>
      </c>
      <c r="C180" s="185">
        <v>81</v>
      </c>
      <c r="D180" s="186">
        <f t="shared" si="2"/>
        <v>28.3950617283951</v>
      </c>
    </row>
    <row r="181" s="145" customFormat="1" ht="18" customHeight="1" spans="1:4">
      <c r="A181" s="187" t="s">
        <v>205</v>
      </c>
      <c r="B181" s="184">
        <f>SUM(B182:B183)</f>
        <v>3983</v>
      </c>
      <c r="C181" s="174">
        <v>0</v>
      </c>
      <c r="D181" s="186" t="e">
        <f t="shared" si="2"/>
        <v>#DIV/0!</v>
      </c>
    </row>
    <row r="182" s="145" customFormat="1" ht="18" customHeight="1" spans="1:4">
      <c r="A182" s="189" t="s">
        <v>206</v>
      </c>
      <c r="B182" s="184">
        <v>187</v>
      </c>
      <c r="C182" s="174">
        <v>0</v>
      </c>
      <c r="D182" s="186" t="e">
        <f t="shared" si="2"/>
        <v>#DIV/0!</v>
      </c>
    </row>
    <row r="183" s="145" customFormat="1" ht="18" customHeight="1" spans="1:4">
      <c r="A183" s="189" t="s">
        <v>207</v>
      </c>
      <c r="B183" s="184">
        <v>3796</v>
      </c>
      <c r="C183" s="174">
        <v>0</v>
      </c>
      <c r="D183" s="186" t="e">
        <f t="shared" si="2"/>
        <v>#DIV/0!</v>
      </c>
    </row>
    <row r="184" s="145" customFormat="1" ht="18" customHeight="1" spans="1:4">
      <c r="A184" s="187" t="s">
        <v>208</v>
      </c>
      <c r="B184" s="184">
        <f>SUM(B185:B186)</f>
        <v>0</v>
      </c>
      <c r="C184" s="185">
        <v>2972</v>
      </c>
      <c r="D184" s="186">
        <f t="shared" si="2"/>
        <v>0</v>
      </c>
    </row>
    <row r="185" s="145" customFormat="1" ht="18" customHeight="1" spans="1:4">
      <c r="A185" s="189" t="s">
        <v>209</v>
      </c>
      <c r="B185" s="184">
        <v>0</v>
      </c>
      <c r="C185" s="185">
        <v>70</v>
      </c>
      <c r="D185" s="186">
        <f t="shared" si="2"/>
        <v>0</v>
      </c>
    </row>
    <row r="186" s="145" customFormat="1" ht="18" customHeight="1" spans="1:4">
      <c r="A186" s="189" t="s">
        <v>210</v>
      </c>
      <c r="B186" s="184">
        <v>0</v>
      </c>
      <c r="C186" s="185">
        <v>2902</v>
      </c>
      <c r="D186" s="186">
        <f t="shared" si="2"/>
        <v>0</v>
      </c>
    </row>
    <row r="187" s="145" customFormat="1" ht="18" customHeight="1" spans="1:4">
      <c r="A187" s="187" t="s">
        <v>211</v>
      </c>
      <c r="B187" s="184">
        <f>SUM(B188,B198,B202,B208,B214,B220)</f>
        <v>5938</v>
      </c>
      <c r="C187" s="185">
        <v>5707</v>
      </c>
      <c r="D187" s="186">
        <f t="shared" si="2"/>
        <v>104.047660767479</v>
      </c>
    </row>
    <row r="188" s="145" customFormat="1" ht="18" customHeight="1" spans="1:4">
      <c r="A188" s="187" t="s">
        <v>212</v>
      </c>
      <c r="B188" s="184">
        <f>SUM(B189:B197)</f>
        <v>1637</v>
      </c>
      <c r="C188" s="185">
        <v>2619</v>
      </c>
      <c r="D188" s="186">
        <f t="shared" si="2"/>
        <v>62.5047728140512</v>
      </c>
    </row>
    <row r="189" s="145" customFormat="1" ht="18" customHeight="1" spans="1:4">
      <c r="A189" s="189" t="s">
        <v>68</v>
      </c>
      <c r="B189" s="184">
        <v>237</v>
      </c>
      <c r="C189" s="185">
        <v>279</v>
      </c>
      <c r="D189" s="186">
        <f t="shared" si="2"/>
        <v>84.9462365591398</v>
      </c>
    </row>
    <row r="190" s="145" customFormat="1" ht="18" customHeight="1" spans="1:4">
      <c r="A190" s="189" t="s">
        <v>213</v>
      </c>
      <c r="B190" s="184">
        <v>112</v>
      </c>
      <c r="C190" s="188">
        <v>56</v>
      </c>
      <c r="D190" s="186">
        <f t="shared" si="2"/>
        <v>200</v>
      </c>
    </row>
    <row r="191" s="145" customFormat="1" ht="18" customHeight="1" spans="1:4">
      <c r="A191" s="189" t="s">
        <v>214</v>
      </c>
      <c r="B191" s="184">
        <v>25</v>
      </c>
      <c r="C191" s="185">
        <v>257</v>
      </c>
      <c r="D191" s="186">
        <f t="shared" si="2"/>
        <v>9.72762645914397</v>
      </c>
    </row>
    <row r="192" s="145" customFormat="1" ht="18" customHeight="1" spans="1:4">
      <c r="A192" s="189" t="s">
        <v>215</v>
      </c>
      <c r="B192" s="184">
        <v>90</v>
      </c>
      <c r="C192" s="185">
        <v>84</v>
      </c>
      <c r="D192" s="186">
        <f t="shared" si="2"/>
        <v>107.142857142857</v>
      </c>
    </row>
    <row r="193" s="145" customFormat="1" ht="18" customHeight="1" spans="1:4">
      <c r="A193" s="189" t="s">
        <v>216</v>
      </c>
      <c r="B193" s="184">
        <v>28</v>
      </c>
      <c r="C193" s="185">
        <v>7</v>
      </c>
      <c r="D193" s="186">
        <f t="shared" si="2"/>
        <v>400</v>
      </c>
    </row>
    <row r="194" s="145" customFormat="1" ht="18" customHeight="1" spans="1:4">
      <c r="A194" s="189" t="s">
        <v>217</v>
      </c>
      <c r="B194" s="184">
        <v>163</v>
      </c>
      <c r="C194" s="185">
        <v>217</v>
      </c>
      <c r="D194" s="186">
        <f t="shared" si="2"/>
        <v>75.1152073732719</v>
      </c>
    </row>
    <row r="195" s="145" customFormat="1" ht="18" customHeight="1" spans="1:4">
      <c r="A195" s="189" t="s">
        <v>218</v>
      </c>
      <c r="B195" s="184">
        <v>73</v>
      </c>
      <c r="C195" s="185">
        <v>16</v>
      </c>
      <c r="D195" s="186">
        <f t="shared" si="2"/>
        <v>456.25</v>
      </c>
    </row>
    <row r="196" s="145" customFormat="1" ht="18" customHeight="1" spans="1:4">
      <c r="A196" s="189" t="s">
        <v>219</v>
      </c>
      <c r="B196" s="184">
        <v>0</v>
      </c>
      <c r="C196" s="185">
        <v>23</v>
      </c>
      <c r="D196" s="186">
        <f t="shared" si="2"/>
        <v>0</v>
      </c>
    </row>
    <row r="197" s="145" customFormat="1" ht="18" customHeight="1" spans="1:4">
      <c r="A197" s="189" t="s">
        <v>220</v>
      </c>
      <c r="B197" s="184">
        <v>909</v>
      </c>
      <c r="C197" s="185">
        <v>1680</v>
      </c>
      <c r="D197" s="186">
        <f t="shared" si="2"/>
        <v>54.1071428571429</v>
      </c>
    </row>
    <row r="198" s="145" customFormat="1" ht="18" customHeight="1" spans="1:4">
      <c r="A198" s="187" t="s">
        <v>221</v>
      </c>
      <c r="B198" s="184">
        <f>SUM(B199:B201)</f>
        <v>103</v>
      </c>
      <c r="C198" s="185">
        <v>293</v>
      </c>
      <c r="D198" s="186">
        <f t="shared" ref="D198:D261" si="3">B198/C198*100</f>
        <v>35.1535836177474</v>
      </c>
    </row>
    <row r="199" s="145" customFormat="1" ht="18" customHeight="1" spans="1:4">
      <c r="A199" s="189" t="s">
        <v>68</v>
      </c>
      <c r="B199" s="184">
        <v>24</v>
      </c>
      <c r="C199" s="185">
        <v>75</v>
      </c>
      <c r="D199" s="186">
        <f t="shared" si="3"/>
        <v>32</v>
      </c>
    </row>
    <row r="200" s="145" customFormat="1" ht="18" customHeight="1" spans="1:4">
      <c r="A200" s="189" t="s">
        <v>222</v>
      </c>
      <c r="B200" s="184">
        <v>79</v>
      </c>
      <c r="C200" s="185">
        <v>203</v>
      </c>
      <c r="D200" s="186">
        <f t="shared" si="3"/>
        <v>38.9162561576355</v>
      </c>
    </row>
    <row r="201" s="145" customFormat="1" ht="18" customHeight="1" spans="1:4">
      <c r="A201" s="189" t="s">
        <v>223</v>
      </c>
      <c r="B201" s="184">
        <v>0</v>
      </c>
      <c r="C201" s="188">
        <v>15</v>
      </c>
      <c r="D201" s="186">
        <f t="shared" si="3"/>
        <v>0</v>
      </c>
    </row>
    <row r="202" s="145" customFormat="1" ht="18" customHeight="1" spans="1:4">
      <c r="A202" s="187" t="s">
        <v>224</v>
      </c>
      <c r="B202" s="184">
        <f>SUM(B203:B207)</f>
        <v>357</v>
      </c>
      <c r="C202" s="185">
        <v>138</v>
      </c>
      <c r="D202" s="186">
        <f t="shared" si="3"/>
        <v>258.695652173913</v>
      </c>
    </row>
    <row r="203" s="145" customFormat="1" ht="18" customHeight="1" spans="1:4">
      <c r="A203" s="189" t="s">
        <v>68</v>
      </c>
      <c r="B203" s="184">
        <v>40</v>
      </c>
      <c r="C203" s="185">
        <v>21</v>
      </c>
      <c r="D203" s="186">
        <f t="shared" si="3"/>
        <v>190.47619047619</v>
      </c>
    </row>
    <row r="204" s="145" customFormat="1" ht="18" customHeight="1" spans="1:4">
      <c r="A204" s="189" t="s">
        <v>225</v>
      </c>
      <c r="B204" s="184">
        <v>0</v>
      </c>
      <c r="C204" s="185">
        <v>10</v>
      </c>
      <c r="D204" s="186">
        <f t="shared" si="3"/>
        <v>0</v>
      </c>
    </row>
    <row r="205" s="145" customFormat="1" ht="18" customHeight="1" spans="1:4">
      <c r="A205" s="189" t="s">
        <v>226</v>
      </c>
      <c r="B205" s="184">
        <v>169</v>
      </c>
      <c r="C205" s="185">
        <v>0</v>
      </c>
      <c r="D205" s="186" t="e">
        <f t="shared" si="3"/>
        <v>#DIV/0!</v>
      </c>
    </row>
    <row r="206" s="145" customFormat="1" ht="18" customHeight="1" spans="1:4">
      <c r="A206" s="189" t="s">
        <v>227</v>
      </c>
      <c r="B206" s="184">
        <v>46</v>
      </c>
      <c r="C206" s="185">
        <v>31</v>
      </c>
      <c r="D206" s="186">
        <f t="shared" si="3"/>
        <v>148.387096774194</v>
      </c>
    </row>
    <row r="207" s="145" customFormat="1" ht="18" customHeight="1" spans="1:4">
      <c r="A207" s="189" t="s">
        <v>228</v>
      </c>
      <c r="B207" s="184">
        <v>102</v>
      </c>
      <c r="C207" s="185">
        <v>76</v>
      </c>
      <c r="D207" s="186">
        <f t="shared" si="3"/>
        <v>134.210526315789</v>
      </c>
    </row>
    <row r="208" s="145" customFormat="1" ht="18" customHeight="1" spans="1:4">
      <c r="A208" s="191" t="s">
        <v>229</v>
      </c>
      <c r="B208" s="184">
        <f>SUM(B209:B213)</f>
        <v>34</v>
      </c>
      <c r="C208" s="185">
        <v>34</v>
      </c>
      <c r="D208" s="186">
        <f t="shared" si="3"/>
        <v>100</v>
      </c>
    </row>
    <row r="209" s="145" customFormat="1" ht="18" customHeight="1" spans="1:4">
      <c r="A209" s="192" t="s">
        <v>68</v>
      </c>
      <c r="B209" s="184">
        <v>7</v>
      </c>
      <c r="C209" s="185">
        <v>0</v>
      </c>
      <c r="D209" s="186" t="e">
        <f t="shared" si="3"/>
        <v>#DIV/0!</v>
      </c>
    </row>
    <row r="210" s="145" customFormat="1" ht="18" customHeight="1" spans="1:4">
      <c r="A210" s="192" t="s">
        <v>230</v>
      </c>
      <c r="B210" s="184">
        <v>19</v>
      </c>
      <c r="C210" s="185">
        <v>0</v>
      </c>
      <c r="D210" s="186" t="e">
        <f t="shared" si="3"/>
        <v>#DIV/0!</v>
      </c>
    </row>
    <row r="211" s="145" customFormat="1" ht="18" customHeight="1" spans="1:4">
      <c r="A211" s="192" t="s">
        <v>231</v>
      </c>
      <c r="B211" s="184">
        <v>0</v>
      </c>
      <c r="C211" s="185">
        <v>6</v>
      </c>
      <c r="D211" s="186">
        <f t="shared" si="3"/>
        <v>0</v>
      </c>
    </row>
    <row r="212" s="145" customFormat="1" ht="18" customHeight="1" spans="1:4">
      <c r="A212" s="192" t="s">
        <v>232</v>
      </c>
      <c r="B212" s="184">
        <v>0</v>
      </c>
      <c r="C212" s="185">
        <v>8</v>
      </c>
      <c r="D212" s="186">
        <f t="shared" si="3"/>
        <v>0</v>
      </c>
    </row>
    <row r="213" s="145" customFormat="1" ht="18" customHeight="1" spans="1:4">
      <c r="A213" s="192" t="s">
        <v>233</v>
      </c>
      <c r="B213" s="184">
        <v>8</v>
      </c>
      <c r="C213" s="185">
        <v>20</v>
      </c>
      <c r="D213" s="186">
        <f t="shared" si="3"/>
        <v>40</v>
      </c>
    </row>
    <row r="214" s="145" customFormat="1" ht="18" customHeight="1" spans="1:4">
      <c r="A214" s="191" t="s">
        <v>234</v>
      </c>
      <c r="B214" s="184">
        <f>SUM(B215:B219)</f>
        <v>496</v>
      </c>
      <c r="C214" s="185">
        <v>894</v>
      </c>
      <c r="D214" s="186">
        <f t="shared" si="3"/>
        <v>55.4809843400447</v>
      </c>
    </row>
    <row r="215" s="145" customFormat="1" ht="18" customHeight="1" spans="1:4">
      <c r="A215" s="192" t="s">
        <v>68</v>
      </c>
      <c r="B215" s="184">
        <v>43</v>
      </c>
      <c r="C215" s="185">
        <v>295</v>
      </c>
      <c r="D215" s="186">
        <f t="shared" si="3"/>
        <v>14.5762711864407</v>
      </c>
    </row>
    <row r="216" s="145" customFormat="1" ht="18" customHeight="1" spans="1:4">
      <c r="A216" s="192" t="s">
        <v>235</v>
      </c>
      <c r="B216" s="184">
        <v>150</v>
      </c>
      <c r="C216" s="185">
        <v>0</v>
      </c>
      <c r="D216" s="186" t="e">
        <f t="shared" si="3"/>
        <v>#DIV/0!</v>
      </c>
    </row>
    <row r="217" s="145" customFormat="1" ht="18" customHeight="1" spans="1:4">
      <c r="A217" s="187" t="s">
        <v>236</v>
      </c>
      <c r="B217" s="184">
        <v>0</v>
      </c>
      <c r="C217" s="188">
        <v>55</v>
      </c>
      <c r="D217" s="186">
        <f t="shared" si="3"/>
        <v>0</v>
      </c>
    </row>
    <row r="218" s="145" customFormat="1" ht="18" customHeight="1" spans="1:4">
      <c r="A218" s="192" t="s">
        <v>237</v>
      </c>
      <c r="B218" s="184">
        <v>253</v>
      </c>
      <c r="C218" s="185">
        <v>214</v>
      </c>
      <c r="D218" s="186">
        <f t="shared" si="3"/>
        <v>118.224299065421</v>
      </c>
    </row>
    <row r="219" s="145" customFormat="1" ht="18" customHeight="1" spans="1:4">
      <c r="A219" s="192" t="s">
        <v>238</v>
      </c>
      <c r="B219" s="184">
        <v>50</v>
      </c>
      <c r="C219" s="185">
        <v>330</v>
      </c>
      <c r="D219" s="186">
        <f t="shared" si="3"/>
        <v>15.1515151515152</v>
      </c>
    </row>
    <row r="220" s="145" customFormat="1" ht="18" customHeight="1" spans="1:4">
      <c r="A220" s="187" t="s">
        <v>239</v>
      </c>
      <c r="B220" s="184">
        <f>SUM(B221:B221)</f>
        <v>3311</v>
      </c>
      <c r="C220" s="185">
        <v>1729</v>
      </c>
      <c r="D220" s="186">
        <f t="shared" si="3"/>
        <v>191.497975708502</v>
      </c>
    </row>
    <row r="221" s="145" customFormat="1" ht="18" customHeight="1" spans="1:4">
      <c r="A221" s="189" t="s">
        <v>240</v>
      </c>
      <c r="B221" s="184">
        <v>3311</v>
      </c>
      <c r="C221" s="185">
        <v>1729</v>
      </c>
      <c r="D221" s="186">
        <f t="shared" si="3"/>
        <v>191.497975708502</v>
      </c>
    </row>
    <row r="222" s="145" customFormat="1" ht="18" customHeight="1" spans="1:4">
      <c r="A222" s="187" t="s">
        <v>241</v>
      </c>
      <c r="B222" s="184">
        <f>SUM(B223,B231,B236,B243,B247,B254,B260,B266,B272,B274,B276,B278,B280,B282,B286,B290,B294,B296)</f>
        <v>39135</v>
      </c>
      <c r="C222" s="185">
        <v>36157</v>
      </c>
      <c r="D222" s="186">
        <f t="shared" si="3"/>
        <v>108.236302790608</v>
      </c>
    </row>
    <row r="223" s="145" customFormat="1" ht="18" customHeight="1" spans="1:4">
      <c r="A223" s="187" t="s">
        <v>242</v>
      </c>
      <c r="B223" s="184">
        <f>SUM(B224:B230)</f>
        <v>2016</v>
      </c>
      <c r="C223" s="185">
        <v>2387</v>
      </c>
      <c r="D223" s="186">
        <f t="shared" si="3"/>
        <v>84.4574780058651</v>
      </c>
    </row>
    <row r="224" s="145" customFormat="1" ht="18" customHeight="1" spans="1:4">
      <c r="A224" s="189" t="s">
        <v>68</v>
      </c>
      <c r="B224" s="184">
        <v>325</v>
      </c>
      <c r="C224" s="185">
        <v>398</v>
      </c>
      <c r="D224" s="186">
        <f t="shared" si="3"/>
        <v>81.6582914572864</v>
      </c>
    </row>
    <row r="225" s="145" customFormat="1" ht="18" customHeight="1" spans="1:4">
      <c r="A225" s="189" t="s">
        <v>243</v>
      </c>
      <c r="B225" s="184">
        <v>781</v>
      </c>
      <c r="C225" s="185">
        <v>1040</v>
      </c>
      <c r="D225" s="186">
        <f t="shared" si="3"/>
        <v>75.0961538461538</v>
      </c>
    </row>
    <row r="226" s="145" customFormat="1" ht="18" customHeight="1" spans="1:4">
      <c r="A226" s="189" t="s">
        <v>244</v>
      </c>
      <c r="B226" s="184">
        <v>49</v>
      </c>
      <c r="C226" s="185">
        <v>71</v>
      </c>
      <c r="D226" s="186">
        <f t="shared" si="3"/>
        <v>69.0140845070423</v>
      </c>
    </row>
    <row r="227" s="145" customFormat="1" ht="18" customHeight="1" spans="1:4">
      <c r="A227" s="189" t="s">
        <v>245</v>
      </c>
      <c r="B227" s="184">
        <v>139</v>
      </c>
      <c r="C227" s="185">
        <v>127</v>
      </c>
      <c r="D227" s="186">
        <f t="shared" si="3"/>
        <v>109.448818897638</v>
      </c>
    </row>
    <row r="228" s="145" customFormat="1" ht="18" customHeight="1" spans="1:4">
      <c r="A228" s="189" t="s">
        <v>246</v>
      </c>
      <c r="B228" s="184">
        <v>411</v>
      </c>
      <c r="C228" s="188">
        <v>552</v>
      </c>
      <c r="D228" s="186">
        <f t="shared" si="3"/>
        <v>74.4565217391304</v>
      </c>
    </row>
    <row r="229" s="145" customFormat="1" ht="18" customHeight="1" spans="1:4">
      <c r="A229" s="189" t="s">
        <v>247</v>
      </c>
      <c r="B229" s="184">
        <v>3</v>
      </c>
      <c r="C229" s="185">
        <v>20</v>
      </c>
      <c r="D229" s="186">
        <f t="shared" si="3"/>
        <v>15</v>
      </c>
    </row>
    <row r="230" s="145" customFormat="1" ht="18" customHeight="1" spans="1:4">
      <c r="A230" s="189" t="s">
        <v>248</v>
      </c>
      <c r="B230" s="184">
        <v>308</v>
      </c>
      <c r="C230" s="185">
        <v>149</v>
      </c>
      <c r="D230" s="186">
        <f t="shared" si="3"/>
        <v>206.711409395973</v>
      </c>
    </row>
    <row r="231" s="145" customFormat="1" ht="18" customHeight="1" spans="1:4">
      <c r="A231" s="187" t="s">
        <v>249</v>
      </c>
      <c r="B231" s="184">
        <f>SUM(B232:B235)</f>
        <v>902</v>
      </c>
      <c r="C231" s="185">
        <v>667</v>
      </c>
      <c r="D231" s="186">
        <f t="shared" si="3"/>
        <v>135.232383808096</v>
      </c>
    </row>
    <row r="232" s="145" customFormat="1" ht="18" customHeight="1" spans="1:4">
      <c r="A232" s="189" t="s">
        <v>68</v>
      </c>
      <c r="B232" s="184">
        <v>412</v>
      </c>
      <c r="C232" s="185">
        <v>378</v>
      </c>
      <c r="D232" s="186">
        <f t="shared" si="3"/>
        <v>108.994708994709</v>
      </c>
    </row>
    <row r="233" s="145" customFormat="1" ht="18" customHeight="1" spans="1:4">
      <c r="A233" s="189" t="s">
        <v>250</v>
      </c>
      <c r="B233" s="184">
        <v>0</v>
      </c>
      <c r="C233" s="185">
        <v>7</v>
      </c>
      <c r="D233" s="186">
        <f t="shared" si="3"/>
        <v>0</v>
      </c>
    </row>
    <row r="234" s="145" customFormat="1" ht="18" customHeight="1" spans="1:4">
      <c r="A234" s="189" t="s">
        <v>251</v>
      </c>
      <c r="B234" s="184">
        <v>398</v>
      </c>
      <c r="C234" s="185">
        <v>36</v>
      </c>
      <c r="D234" s="186">
        <f t="shared" si="3"/>
        <v>1105.55555555556</v>
      </c>
    </row>
    <row r="235" s="145" customFormat="1" ht="18" customHeight="1" spans="1:4">
      <c r="A235" s="189" t="s">
        <v>252</v>
      </c>
      <c r="B235" s="184">
        <v>92</v>
      </c>
      <c r="C235" s="185">
        <v>246</v>
      </c>
      <c r="D235" s="186">
        <f t="shared" si="3"/>
        <v>37.3983739837398</v>
      </c>
    </row>
    <row r="236" s="145" customFormat="1" ht="18" customHeight="1" spans="1:4">
      <c r="A236" s="187" t="s">
        <v>253</v>
      </c>
      <c r="B236" s="184">
        <f>SUM(B237:B242)</f>
        <v>15323</v>
      </c>
      <c r="C236" s="185">
        <v>10255</v>
      </c>
      <c r="D236" s="186">
        <f t="shared" si="3"/>
        <v>149.419795221843</v>
      </c>
    </row>
    <row r="237" s="145" customFormat="1" ht="18" customHeight="1" spans="1:4">
      <c r="A237" s="189" t="s">
        <v>254</v>
      </c>
      <c r="B237" s="184">
        <v>4320</v>
      </c>
      <c r="C237" s="185">
        <v>46</v>
      </c>
      <c r="D237" s="186">
        <f t="shared" si="3"/>
        <v>9391.30434782609</v>
      </c>
    </row>
    <row r="238" s="145" customFormat="1" ht="18" customHeight="1" spans="1:4">
      <c r="A238" s="189" t="s">
        <v>255</v>
      </c>
      <c r="B238" s="184">
        <v>7249</v>
      </c>
      <c r="C238" s="185">
        <v>6619</v>
      </c>
      <c r="D238" s="186">
        <f t="shared" si="3"/>
        <v>109.51805408672</v>
      </c>
    </row>
    <row r="239" s="145" customFormat="1" ht="18" customHeight="1" spans="1:4">
      <c r="A239" s="189" t="s">
        <v>256</v>
      </c>
      <c r="B239" s="184">
        <v>3545</v>
      </c>
      <c r="C239" s="185">
        <v>0</v>
      </c>
      <c r="D239" s="186" t="e">
        <f t="shared" si="3"/>
        <v>#DIV/0!</v>
      </c>
    </row>
    <row r="240" s="145" customFormat="1" ht="18" customHeight="1" spans="1:4">
      <c r="A240" s="189" t="s">
        <v>257</v>
      </c>
      <c r="B240" s="184">
        <v>0</v>
      </c>
      <c r="C240" s="185">
        <v>2589</v>
      </c>
      <c r="D240" s="186">
        <f t="shared" si="3"/>
        <v>0</v>
      </c>
    </row>
    <row r="241" s="145" customFormat="1" ht="18" customHeight="1" spans="1:4">
      <c r="A241" s="189" t="s">
        <v>258</v>
      </c>
      <c r="B241" s="184">
        <v>191</v>
      </c>
      <c r="C241" s="185">
        <v>0</v>
      </c>
      <c r="D241" s="186" t="e">
        <f t="shared" si="3"/>
        <v>#DIV/0!</v>
      </c>
    </row>
    <row r="242" s="145" customFormat="1" ht="18" customHeight="1" spans="1:4">
      <c r="A242" s="189" t="s">
        <v>259</v>
      </c>
      <c r="B242" s="184">
        <v>18</v>
      </c>
      <c r="C242" s="188">
        <v>1001</v>
      </c>
      <c r="D242" s="186">
        <f t="shared" si="3"/>
        <v>1.7982017982018</v>
      </c>
    </row>
    <row r="243" s="145" customFormat="1" ht="18" customHeight="1" spans="1:4">
      <c r="A243" s="187" t="s">
        <v>260</v>
      </c>
      <c r="B243" s="184">
        <f>SUM(B244:B246)</f>
        <v>2020</v>
      </c>
      <c r="C243" s="185">
        <v>2312</v>
      </c>
      <c r="D243" s="186">
        <f t="shared" si="3"/>
        <v>87.3702422145329</v>
      </c>
    </row>
    <row r="244" s="145" customFormat="1" ht="18" customHeight="1" spans="1:4">
      <c r="A244" s="189" t="s">
        <v>261</v>
      </c>
      <c r="B244" s="184">
        <v>0</v>
      </c>
      <c r="C244" s="185">
        <v>46</v>
      </c>
      <c r="D244" s="186">
        <f t="shared" si="3"/>
        <v>0</v>
      </c>
    </row>
    <row r="245" s="145" customFormat="1" ht="18" customHeight="1" spans="1:4">
      <c r="A245" s="189" t="s">
        <v>262</v>
      </c>
      <c r="B245" s="184">
        <v>0</v>
      </c>
      <c r="C245" s="185">
        <v>12</v>
      </c>
      <c r="D245" s="186">
        <f t="shared" si="3"/>
        <v>0</v>
      </c>
    </row>
    <row r="246" s="145" customFormat="1" ht="18" customHeight="1" spans="1:4">
      <c r="A246" s="189" t="s">
        <v>263</v>
      </c>
      <c r="B246" s="184">
        <v>2020</v>
      </c>
      <c r="C246" s="185">
        <v>2254</v>
      </c>
      <c r="D246" s="186">
        <f t="shared" si="3"/>
        <v>89.6184560780834</v>
      </c>
    </row>
    <row r="247" s="145" customFormat="1" ht="18" customHeight="1" spans="1:4">
      <c r="A247" s="187" t="s">
        <v>264</v>
      </c>
      <c r="B247" s="184">
        <f>SUM(B248:B253)</f>
        <v>3351</v>
      </c>
      <c r="C247" s="185">
        <v>2625</v>
      </c>
      <c r="D247" s="186">
        <f t="shared" si="3"/>
        <v>127.657142857143</v>
      </c>
    </row>
    <row r="248" s="145" customFormat="1" ht="18" customHeight="1" spans="1:4">
      <c r="A248" s="189" t="s">
        <v>265</v>
      </c>
      <c r="B248" s="184">
        <v>1168</v>
      </c>
      <c r="C248" s="185">
        <v>804</v>
      </c>
      <c r="D248" s="186">
        <f t="shared" si="3"/>
        <v>145.273631840796</v>
      </c>
    </row>
    <row r="249" s="145" customFormat="1" ht="18" customHeight="1" spans="1:4">
      <c r="A249" s="189" t="s">
        <v>266</v>
      </c>
      <c r="B249" s="184">
        <v>13</v>
      </c>
      <c r="C249" s="185">
        <v>20</v>
      </c>
      <c r="D249" s="186">
        <f t="shared" si="3"/>
        <v>65</v>
      </c>
    </row>
    <row r="250" s="145" customFormat="1" ht="18" customHeight="1" spans="1:4">
      <c r="A250" s="189" t="s">
        <v>267</v>
      </c>
      <c r="B250" s="184">
        <v>0</v>
      </c>
      <c r="C250" s="185">
        <v>32</v>
      </c>
      <c r="D250" s="186">
        <f t="shared" si="3"/>
        <v>0</v>
      </c>
    </row>
    <row r="251" s="145" customFormat="1" ht="18" customHeight="1" spans="1:4">
      <c r="A251" s="189" t="s">
        <v>268</v>
      </c>
      <c r="B251" s="184">
        <v>15</v>
      </c>
      <c r="C251" s="185">
        <v>10</v>
      </c>
      <c r="D251" s="186">
        <f t="shared" si="3"/>
        <v>150</v>
      </c>
    </row>
    <row r="252" s="145" customFormat="1" ht="18" customHeight="1" spans="1:4">
      <c r="A252" s="189" t="s">
        <v>269</v>
      </c>
      <c r="B252" s="184">
        <v>120</v>
      </c>
      <c r="C252" s="185">
        <v>0</v>
      </c>
      <c r="D252" s="186" t="e">
        <f t="shared" si="3"/>
        <v>#DIV/0!</v>
      </c>
    </row>
    <row r="253" s="145" customFormat="1" ht="18" customHeight="1" spans="1:4">
      <c r="A253" s="189" t="s">
        <v>270</v>
      </c>
      <c r="B253" s="184">
        <v>2035</v>
      </c>
      <c r="C253" s="185">
        <v>1759</v>
      </c>
      <c r="D253" s="186">
        <f t="shared" si="3"/>
        <v>115.690733371234</v>
      </c>
    </row>
    <row r="254" s="145" customFormat="1" ht="18" customHeight="1" spans="1:4">
      <c r="A254" s="187" t="s">
        <v>271</v>
      </c>
      <c r="B254" s="184">
        <f>SUM(B255:B259)</f>
        <v>219</v>
      </c>
      <c r="C254" s="188">
        <v>600</v>
      </c>
      <c r="D254" s="186">
        <f t="shared" si="3"/>
        <v>36.5</v>
      </c>
    </row>
    <row r="255" s="145" customFormat="1" ht="18" customHeight="1" spans="1:4">
      <c r="A255" s="189" t="s">
        <v>272</v>
      </c>
      <c r="B255" s="184">
        <v>3</v>
      </c>
      <c r="C255" s="185">
        <v>365</v>
      </c>
      <c r="D255" s="186">
        <f t="shared" si="3"/>
        <v>0.821917808219178</v>
      </c>
    </row>
    <row r="256" s="145" customFormat="1" ht="18" customHeight="1" spans="1:4">
      <c r="A256" s="189" t="s">
        <v>273</v>
      </c>
      <c r="B256" s="184">
        <v>29</v>
      </c>
      <c r="C256" s="185">
        <v>2</v>
      </c>
      <c r="D256" s="186">
        <f t="shared" si="3"/>
        <v>1450</v>
      </c>
    </row>
    <row r="257" s="145" customFormat="1" ht="18" customHeight="1" spans="1:4">
      <c r="A257" s="189" t="s">
        <v>274</v>
      </c>
      <c r="B257" s="184">
        <v>4</v>
      </c>
      <c r="C257" s="185">
        <v>9</v>
      </c>
      <c r="D257" s="186">
        <f t="shared" si="3"/>
        <v>44.4444444444444</v>
      </c>
    </row>
    <row r="258" s="145" customFormat="1" ht="18" customHeight="1" spans="1:4">
      <c r="A258" s="189" t="s">
        <v>275</v>
      </c>
      <c r="B258" s="184">
        <v>28</v>
      </c>
      <c r="C258" s="185">
        <v>42</v>
      </c>
      <c r="D258" s="186">
        <f t="shared" si="3"/>
        <v>66.6666666666667</v>
      </c>
    </row>
    <row r="259" s="145" customFormat="1" ht="18" customHeight="1" spans="1:4">
      <c r="A259" s="189" t="s">
        <v>276</v>
      </c>
      <c r="B259" s="184">
        <v>155</v>
      </c>
      <c r="C259" s="185">
        <v>182</v>
      </c>
      <c r="D259" s="186">
        <f t="shared" si="3"/>
        <v>85.1648351648352</v>
      </c>
    </row>
    <row r="260" s="145" customFormat="1" ht="18" customHeight="1" spans="1:4">
      <c r="A260" s="187" t="s">
        <v>277</v>
      </c>
      <c r="B260" s="184">
        <f>SUM(B261:B265)</f>
        <v>551</v>
      </c>
      <c r="C260" s="185">
        <v>486</v>
      </c>
      <c r="D260" s="186">
        <f t="shared" si="3"/>
        <v>113.374485596708</v>
      </c>
    </row>
    <row r="261" s="145" customFormat="1" ht="18" customHeight="1" spans="1:4">
      <c r="A261" s="189" t="s">
        <v>278</v>
      </c>
      <c r="B261" s="184">
        <v>62</v>
      </c>
      <c r="C261" s="185">
        <v>23</v>
      </c>
      <c r="D261" s="186">
        <f t="shared" si="3"/>
        <v>269.565217391304</v>
      </c>
    </row>
    <row r="262" s="145" customFormat="1" ht="18" customHeight="1" spans="1:4">
      <c r="A262" s="189" t="s">
        <v>279</v>
      </c>
      <c r="B262" s="184">
        <v>355</v>
      </c>
      <c r="C262" s="185">
        <v>299</v>
      </c>
      <c r="D262" s="186">
        <f t="shared" ref="D262:D325" si="4">B262/C262*100</f>
        <v>118.729096989967</v>
      </c>
    </row>
    <row r="263" s="145" customFormat="1" ht="18" customHeight="1" spans="1:4">
      <c r="A263" s="189" t="s">
        <v>280</v>
      </c>
      <c r="B263" s="184">
        <v>107</v>
      </c>
      <c r="C263" s="185">
        <v>125</v>
      </c>
      <c r="D263" s="186">
        <f t="shared" si="4"/>
        <v>85.6</v>
      </c>
    </row>
    <row r="264" s="145" customFormat="1" ht="18" customHeight="1" spans="1:4">
      <c r="A264" s="189" t="s">
        <v>281</v>
      </c>
      <c r="B264" s="184">
        <v>20</v>
      </c>
      <c r="C264" s="185">
        <v>10</v>
      </c>
      <c r="D264" s="186">
        <f t="shared" si="4"/>
        <v>200</v>
      </c>
    </row>
    <row r="265" s="145" customFormat="1" ht="18" customHeight="1" spans="1:4">
      <c r="A265" s="189" t="s">
        <v>282</v>
      </c>
      <c r="B265" s="184">
        <v>7</v>
      </c>
      <c r="C265" s="185">
        <v>29</v>
      </c>
      <c r="D265" s="186">
        <f t="shared" si="4"/>
        <v>24.1379310344828</v>
      </c>
    </row>
    <row r="266" s="145" customFormat="1" ht="18" customHeight="1" spans="1:4">
      <c r="A266" s="187" t="s">
        <v>283</v>
      </c>
      <c r="B266" s="184">
        <f>SUM(B267:B271)</f>
        <v>1457</v>
      </c>
      <c r="C266" s="188">
        <v>1353</v>
      </c>
      <c r="D266" s="186">
        <f t="shared" si="4"/>
        <v>107.686622320769</v>
      </c>
    </row>
    <row r="267" s="145" customFormat="1" ht="18" customHeight="1" spans="1:4">
      <c r="A267" s="189" t="s">
        <v>68</v>
      </c>
      <c r="B267" s="184">
        <v>83</v>
      </c>
      <c r="C267" s="185">
        <v>80</v>
      </c>
      <c r="D267" s="186">
        <f t="shared" si="4"/>
        <v>103.75</v>
      </c>
    </row>
    <row r="268" s="145" customFormat="1" ht="18" customHeight="1" spans="1:4">
      <c r="A268" s="189" t="s">
        <v>284</v>
      </c>
      <c r="B268" s="184">
        <v>56</v>
      </c>
      <c r="C268" s="185">
        <v>14</v>
      </c>
      <c r="D268" s="186">
        <f t="shared" si="4"/>
        <v>400</v>
      </c>
    </row>
    <row r="269" s="145" customFormat="1" ht="18" customHeight="1" spans="1:4">
      <c r="A269" s="189" t="s">
        <v>285</v>
      </c>
      <c r="B269" s="184">
        <v>56</v>
      </c>
      <c r="C269" s="185">
        <v>56</v>
      </c>
      <c r="D269" s="186">
        <f t="shared" si="4"/>
        <v>100</v>
      </c>
    </row>
    <row r="270" s="145" customFormat="1" ht="18" customHeight="1" spans="1:4">
      <c r="A270" s="189" t="s">
        <v>286</v>
      </c>
      <c r="B270" s="184">
        <v>324</v>
      </c>
      <c r="C270" s="185">
        <v>354</v>
      </c>
      <c r="D270" s="186">
        <f t="shared" si="4"/>
        <v>91.5254237288136</v>
      </c>
    </row>
    <row r="271" s="145" customFormat="1" ht="18" customHeight="1" spans="1:4">
      <c r="A271" s="189" t="s">
        <v>287</v>
      </c>
      <c r="B271" s="184">
        <v>938</v>
      </c>
      <c r="C271" s="185">
        <v>849</v>
      </c>
      <c r="D271" s="186">
        <f t="shared" si="4"/>
        <v>110.482921083628</v>
      </c>
    </row>
    <row r="272" s="145" customFormat="1" ht="18" customHeight="1" spans="1:4">
      <c r="A272" s="187" t="s">
        <v>288</v>
      </c>
      <c r="B272" s="184">
        <f>SUM(B273:B273)</f>
        <v>5229</v>
      </c>
      <c r="C272" s="185">
        <v>7448</v>
      </c>
      <c r="D272" s="186">
        <f t="shared" si="4"/>
        <v>70.2067669172932</v>
      </c>
    </row>
    <row r="273" s="145" customFormat="1" ht="18" customHeight="1" spans="1:4">
      <c r="A273" s="189" t="s">
        <v>289</v>
      </c>
      <c r="B273" s="184">
        <v>5229</v>
      </c>
      <c r="C273" s="185">
        <v>7448</v>
      </c>
      <c r="D273" s="186">
        <f t="shared" si="4"/>
        <v>70.2067669172932</v>
      </c>
    </row>
    <row r="274" s="145" customFormat="1" ht="18" customHeight="1" spans="1:4">
      <c r="A274" s="187" t="s">
        <v>290</v>
      </c>
      <c r="B274" s="184">
        <f>SUM(B275:B275)</f>
        <v>0</v>
      </c>
      <c r="C274" s="185">
        <v>200</v>
      </c>
      <c r="D274" s="186">
        <f t="shared" si="4"/>
        <v>0</v>
      </c>
    </row>
    <row r="275" s="145" customFormat="1" ht="18" customHeight="1" spans="1:4">
      <c r="A275" s="189" t="s">
        <v>291</v>
      </c>
      <c r="B275" s="184">
        <v>0</v>
      </c>
      <c r="C275" s="185">
        <v>200</v>
      </c>
      <c r="D275" s="186">
        <f t="shared" si="4"/>
        <v>0</v>
      </c>
    </row>
    <row r="276" s="145" customFormat="1" ht="18" customHeight="1" spans="1:4">
      <c r="A276" s="187" t="s">
        <v>292</v>
      </c>
      <c r="B276" s="184">
        <f>SUM(B277:B277)</f>
        <v>5</v>
      </c>
      <c r="C276" s="185">
        <v>30</v>
      </c>
      <c r="D276" s="186">
        <f t="shared" si="4"/>
        <v>16.6666666666667</v>
      </c>
    </row>
    <row r="277" s="145" customFormat="1" ht="18" customHeight="1" spans="1:4">
      <c r="A277" s="189" t="s">
        <v>293</v>
      </c>
      <c r="B277" s="184">
        <v>5</v>
      </c>
      <c r="C277" s="188">
        <v>30</v>
      </c>
      <c r="D277" s="186">
        <f t="shared" si="4"/>
        <v>16.6666666666667</v>
      </c>
    </row>
    <row r="278" s="145" customFormat="1" ht="18" customHeight="1" spans="1:4">
      <c r="A278" s="187" t="s">
        <v>294</v>
      </c>
      <c r="B278" s="184">
        <f>SUM(B279:B279)</f>
        <v>7</v>
      </c>
      <c r="C278" s="188">
        <v>0</v>
      </c>
      <c r="D278" s="186" t="e">
        <f t="shared" si="4"/>
        <v>#DIV/0!</v>
      </c>
    </row>
    <row r="279" s="145" customFormat="1" ht="18" customHeight="1" spans="1:4">
      <c r="A279" s="189" t="s">
        <v>295</v>
      </c>
      <c r="B279" s="184">
        <v>7</v>
      </c>
      <c r="C279" s="188">
        <v>0</v>
      </c>
      <c r="D279" s="186" t="e">
        <f t="shared" si="4"/>
        <v>#DIV/0!</v>
      </c>
    </row>
    <row r="280" s="145" customFormat="1" ht="18" customHeight="1" spans="1:4">
      <c r="A280" s="187" t="s">
        <v>296</v>
      </c>
      <c r="B280" s="184">
        <f>SUM(B281:B281)</f>
        <v>3</v>
      </c>
      <c r="C280" s="185">
        <v>1</v>
      </c>
      <c r="D280" s="186">
        <f t="shared" si="4"/>
        <v>300</v>
      </c>
    </row>
    <row r="281" s="145" customFormat="1" ht="18" customHeight="1" spans="1:4">
      <c r="A281" s="189" t="s">
        <v>297</v>
      </c>
      <c r="B281" s="184">
        <v>3</v>
      </c>
      <c r="C281" s="185">
        <v>1</v>
      </c>
      <c r="D281" s="186">
        <f t="shared" si="4"/>
        <v>300</v>
      </c>
    </row>
    <row r="282" s="145" customFormat="1" ht="18" customHeight="1" spans="1:4">
      <c r="A282" s="187" t="s">
        <v>298</v>
      </c>
      <c r="B282" s="184">
        <f>SUM(B284:B285)</f>
        <v>6007</v>
      </c>
      <c r="C282" s="185">
        <v>6262</v>
      </c>
      <c r="D282" s="186">
        <f t="shared" si="4"/>
        <v>95.9278185883104</v>
      </c>
    </row>
    <row r="283" s="145" customFormat="1" ht="18" customHeight="1" spans="1:4">
      <c r="A283" s="185" t="s">
        <v>299</v>
      </c>
      <c r="B283" s="184">
        <v>0</v>
      </c>
      <c r="C283" s="185">
        <v>226</v>
      </c>
      <c r="D283" s="186">
        <f t="shared" si="4"/>
        <v>0</v>
      </c>
    </row>
    <row r="284" s="145" customFormat="1" ht="18" customHeight="1" spans="1:4">
      <c r="A284" s="189" t="s">
        <v>300</v>
      </c>
      <c r="B284" s="184">
        <v>5127</v>
      </c>
      <c r="C284" s="185">
        <v>5436</v>
      </c>
      <c r="D284" s="186">
        <f t="shared" si="4"/>
        <v>94.3156732891832</v>
      </c>
    </row>
    <row r="285" s="145" customFormat="1" ht="18" customHeight="1" spans="1:4">
      <c r="A285" s="189" t="s">
        <v>301</v>
      </c>
      <c r="B285" s="184">
        <v>880</v>
      </c>
      <c r="C285" s="185">
        <v>600</v>
      </c>
      <c r="D285" s="186">
        <f t="shared" si="4"/>
        <v>146.666666666667</v>
      </c>
    </row>
    <row r="286" s="145" customFormat="1" ht="18" customHeight="1" spans="1:4">
      <c r="A286" s="187" t="s">
        <v>302</v>
      </c>
      <c r="B286" s="184">
        <f>SUM(B287:B289)</f>
        <v>657</v>
      </c>
      <c r="C286" s="185">
        <v>829</v>
      </c>
      <c r="D286" s="186">
        <f t="shared" si="4"/>
        <v>79.2521109770808</v>
      </c>
    </row>
    <row r="287" s="145" customFormat="1" ht="18" customHeight="1" spans="1:4">
      <c r="A287" s="189" t="s">
        <v>303</v>
      </c>
      <c r="B287" s="184">
        <v>227</v>
      </c>
      <c r="C287" s="185">
        <v>252</v>
      </c>
      <c r="D287" s="186">
        <f t="shared" si="4"/>
        <v>90.0793650793651</v>
      </c>
    </row>
    <row r="288" s="145" customFormat="1" ht="18" customHeight="1" spans="1:4">
      <c r="A288" s="189" t="s">
        <v>304</v>
      </c>
      <c r="B288" s="184">
        <v>430</v>
      </c>
      <c r="C288" s="185">
        <v>534</v>
      </c>
      <c r="D288" s="186">
        <f t="shared" si="4"/>
        <v>80.5243445692884</v>
      </c>
    </row>
    <row r="289" s="145" customFormat="1" ht="18" customHeight="1" spans="1:4">
      <c r="A289" s="189" t="s">
        <v>305</v>
      </c>
      <c r="B289" s="184">
        <v>0</v>
      </c>
      <c r="C289" s="185">
        <v>43</v>
      </c>
      <c r="D289" s="186">
        <f t="shared" si="4"/>
        <v>0</v>
      </c>
    </row>
    <row r="290" s="145" customFormat="1" ht="18" customHeight="1" spans="1:4">
      <c r="A290" s="187" t="s">
        <v>306</v>
      </c>
      <c r="B290" s="184">
        <f>SUM(B291:B293)</f>
        <v>531</v>
      </c>
      <c r="C290" s="185">
        <v>599</v>
      </c>
      <c r="D290" s="186">
        <f t="shared" si="4"/>
        <v>88.6477462437396</v>
      </c>
    </row>
    <row r="291" s="145" customFormat="1" ht="18" customHeight="1" spans="1:4">
      <c r="A291" s="189" t="s">
        <v>68</v>
      </c>
      <c r="B291" s="184">
        <v>219</v>
      </c>
      <c r="C291" s="188">
        <v>199</v>
      </c>
      <c r="D291" s="186">
        <f t="shared" si="4"/>
        <v>110.050251256281</v>
      </c>
    </row>
    <row r="292" s="145" customFormat="1" ht="18" customHeight="1" spans="1:4">
      <c r="A292" s="189" t="s">
        <v>75</v>
      </c>
      <c r="B292" s="184">
        <v>275</v>
      </c>
      <c r="C292" s="185">
        <v>331</v>
      </c>
      <c r="D292" s="186">
        <f t="shared" si="4"/>
        <v>83.0815709969789</v>
      </c>
    </row>
    <row r="293" s="145" customFormat="1" ht="18" customHeight="1" spans="1:4">
      <c r="A293" s="189" t="s">
        <v>307</v>
      </c>
      <c r="B293" s="184">
        <v>37</v>
      </c>
      <c r="C293" s="185">
        <v>69</v>
      </c>
      <c r="D293" s="186">
        <f t="shared" si="4"/>
        <v>53.6231884057971</v>
      </c>
    </row>
    <row r="294" s="145" customFormat="1" ht="18" customHeight="1" spans="1:4">
      <c r="A294" s="187" t="s">
        <v>308</v>
      </c>
      <c r="B294" s="184">
        <f>SUM(B295:B295)</f>
        <v>7</v>
      </c>
      <c r="C294" s="185">
        <v>0</v>
      </c>
      <c r="D294" s="186" t="e">
        <f t="shared" si="4"/>
        <v>#DIV/0!</v>
      </c>
    </row>
    <row r="295" s="145" customFormat="1" ht="18" customHeight="1" spans="1:4">
      <c r="A295" s="189" t="s">
        <v>309</v>
      </c>
      <c r="B295" s="184">
        <v>7</v>
      </c>
      <c r="C295" s="185">
        <v>0</v>
      </c>
      <c r="D295" s="186" t="e">
        <f t="shared" si="4"/>
        <v>#DIV/0!</v>
      </c>
    </row>
    <row r="296" s="145" customFormat="1" ht="18" customHeight="1" spans="1:4">
      <c r="A296" s="187" t="s">
        <v>310</v>
      </c>
      <c r="B296" s="184">
        <f>B297</f>
        <v>850</v>
      </c>
      <c r="C296" s="185">
        <v>103</v>
      </c>
      <c r="D296" s="186">
        <f t="shared" si="4"/>
        <v>825.242718446602</v>
      </c>
    </row>
    <row r="297" s="145" customFormat="1" ht="18" customHeight="1" spans="1:4">
      <c r="A297" s="189" t="s">
        <v>311</v>
      </c>
      <c r="B297" s="184">
        <v>850</v>
      </c>
      <c r="C297" s="185">
        <v>103</v>
      </c>
      <c r="D297" s="186">
        <f t="shared" si="4"/>
        <v>825.242718446602</v>
      </c>
    </row>
    <row r="298" s="145" customFormat="1" ht="18" customHeight="1" spans="1:4">
      <c r="A298" s="187" t="s">
        <v>312</v>
      </c>
      <c r="B298" s="184">
        <f>SUM(B299,B303,B309,B312,B320,B322,B326,B330,B333,B337,B339,B344,B346)</f>
        <v>29863</v>
      </c>
      <c r="C298" s="185">
        <v>28901</v>
      </c>
      <c r="D298" s="186">
        <f t="shared" si="4"/>
        <v>103.328604546555</v>
      </c>
    </row>
    <row r="299" s="145" customFormat="1" ht="18" customHeight="1" spans="1:4">
      <c r="A299" s="187" t="s">
        <v>313</v>
      </c>
      <c r="B299" s="184">
        <f>SUM(B300:B302)</f>
        <v>888</v>
      </c>
      <c r="C299" s="185">
        <v>1524</v>
      </c>
      <c r="D299" s="186">
        <f t="shared" si="4"/>
        <v>58.2677165354331</v>
      </c>
    </row>
    <row r="300" s="145" customFormat="1" ht="18" customHeight="1" spans="1:4">
      <c r="A300" s="189" t="s">
        <v>68</v>
      </c>
      <c r="B300" s="184">
        <v>568</v>
      </c>
      <c r="C300" s="185">
        <v>636</v>
      </c>
      <c r="D300" s="186">
        <f t="shared" si="4"/>
        <v>89.3081761006289</v>
      </c>
    </row>
    <row r="301" s="145" customFormat="1" ht="18" customHeight="1" spans="1:4">
      <c r="A301" s="189" t="s">
        <v>72</v>
      </c>
      <c r="B301" s="184">
        <v>1</v>
      </c>
      <c r="C301" s="185">
        <v>80</v>
      </c>
      <c r="D301" s="186">
        <f t="shared" si="4"/>
        <v>1.25</v>
      </c>
    </row>
    <row r="302" s="145" customFormat="1" ht="18" customHeight="1" spans="1:4">
      <c r="A302" s="189" t="s">
        <v>314</v>
      </c>
      <c r="B302" s="184">
        <v>319</v>
      </c>
      <c r="C302" s="185">
        <v>808</v>
      </c>
      <c r="D302" s="186">
        <f t="shared" si="4"/>
        <v>39.480198019802</v>
      </c>
    </row>
    <row r="303" s="145" customFormat="1" ht="18" customHeight="1" spans="1:4">
      <c r="A303" s="187" t="s">
        <v>315</v>
      </c>
      <c r="B303" s="184">
        <f>SUM(B304:B308)</f>
        <v>2293</v>
      </c>
      <c r="C303" s="185">
        <v>1732</v>
      </c>
      <c r="D303" s="186">
        <f t="shared" si="4"/>
        <v>132.390300230947</v>
      </c>
    </row>
    <row r="304" s="145" customFormat="1" ht="18" customHeight="1" spans="1:4">
      <c r="A304" s="189" t="s">
        <v>316</v>
      </c>
      <c r="B304" s="184">
        <v>1694</v>
      </c>
      <c r="C304" s="185">
        <v>1152</v>
      </c>
      <c r="D304" s="186">
        <f t="shared" si="4"/>
        <v>147.048611111111</v>
      </c>
    </row>
    <row r="305" s="145" customFormat="1" ht="18" customHeight="1" spans="1:4">
      <c r="A305" s="189" t="s">
        <v>317</v>
      </c>
      <c r="B305" s="184">
        <v>0</v>
      </c>
      <c r="C305" s="188">
        <v>70</v>
      </c>
      <c r="D305" s="186">
        <f t="shared" si="4"/>
        <v>0</v>
      </c>
    </row>
    <row r="306" s="145" customFormat="1" ht="18" customHeight="1" spans="1:4">
      <c r="A306" s="189" t="s">
        <v>318</v>
      </c>
      <c r="B306" s="184">
        <v>52</v>
      </c>
      <c r="C306" s="185">
        <v>50</v>
      </c>
      <c r="D306" s="186">
        <f t="shared" si="4"/>
        <v>104</v>
      </c>
    </row>
    <row r="307" s="145" customFormat="1" ht="18" customHeight="1" spans="1:4">
      <c r="A307" s="189" t="s">
        <v>319</v>
      </c>
      <c r="B307" s="184">
        <v>1</v>
      </c>
      <c r="C307" s="185">
        <v>0</v>
      </c>
      <c r="D307" s="186" t="e">
        <f t="shared" si="4"/>
        <v>#DIV/0!</v>
      </c>
    </row>
    <row r="308" s="145" customFormat="1" ht="18" customHeight="1" spans="1:4">
      <c r="A308" s="189" t="s">
        <v>320</v>
      </c>
      <c r="B308" s="184">
        <v>546</v>
      </c>
      <c r="C308" s="185">
        <v>460</v>
      </c>
      <c r="D308" s="186">
        <f t="shared" si="4"/>
        <v>118.695652173913</v>
      </c>
    </row>
    <row r="309" s="145" customFormat="1" ht="18" customHeight="1" spans="1:4">
      <c r="A309" s="187" t="s">
        <v>321</v>
      </c>
      <c r="B309" s="184">
        <f>SUM(B310:B311)</f>
        <v>3507</v>
      </c>
      <c r="C309" s="185">
        <v>3644</v>
      </c>
      <c r="D309" s="186">
        <f t="shared" si="4"/>
        <v>96.2403951701427</v>
      </c>
    </row>
    <row r="310" s="145" customFormat="1" ht="18" customHeight="1" spans="1:4">
      <c r="A310" s="189" t="s">
        <v>322</v>
      </c>
      <c r="B310" s="184">
        <v>2799</v>
      </c>
      <c r="C310" s="185">
        <v>2215</v>
      </c>
      <c r="D310" s="186">
        <f t="shared" si="4"/>
        <v>126.365688487585</v>
      </c>
    </row>
    <row r="311" s="145" customFormat="1" ht="18" customHeight="1" spans="1:4">
      <c r="A311" s="189" t="s">
        <v>323</v>
      </c>
      <c r="B311" s="184">
        <v>708</v>
      </c>
      <c r="C311" s="185">
        <v>1429</v>
      </c>
      <c r="D311" s="186">
        <f t="shared" si="4"/>
        <v>49.5451364590623</v>
      </c>
    </row>
    <row r="312" s="145" customFormat="1" ht="18" customHeight="1" spans="1:4">
      <c r="A312" s="187" t="s">
        <v>324</v>
      </c>
      <c r="B312" s="184">
        <f>SUM(B313:B319)</f>
        <v>3964</v>
      </c>
      <c r="C312" s="185">
        <v>3499</v>
      </c>
      <c r="D312" s="186">
        <f t="shared" si="4"/>
        <v>113.28951128894</v>
      </c>
    </row>
    <row r="313" s="145" customFormat="1" ht="18" customHeight="1" spans="1:4">
      <c r="A313" s="189" t="s">
        <v>325</v>
      </c>
      <c r="B313" s="184">
        <v>175</v>
      </c>
      <c r="C313" s="185">
        <v>210</v>
      </c>
      <c r="D313" s="186">
        <f t="shared" si="4"/>
        <v>83.3333333333333</v>
      </c>
    </row>
    <row r="314" s="145" customFormat="1" ht="18" customHeight="1" spans="1:4">
      <c r="A314" s="189" t="s">
        <v>326</v>
      </c>
      <c r="B314" s="184">
        <v>121</v>
      </c>
      <c r="C314" s="185">
        <v>115</v>
      </c>
      <c r="D314" s="186">
        <f t="shared" si="4"/>
        <v>105.217391304348</v>
      </c>
    </row>
    <row r="315" s="145" customFormat="1" ht="18" customHeight="1" spans="1:4">
      <c r="A315" s="189" t="s">
        <v>327</v>
      </c>
      <c r="B315" s="184">
        <v>275</v>
      </c>
      <c r="C315" s="185">
        <v>358</v>
      </c>
      <c r="D315" s="186">
        <f t="shared" si="4"/>
        <v>76.8156424581006</v>
      </c>
    </row>
    <row r="316" s="145" customFormat="1" ht="18" customHeight="1" spans="1:4">
      <c r="A316" s="189" t="s">
        <v>328</v>
      </c>
      <c r="B316" s="184">
        <v>2292</v>
      </c>
      <c r="C316" s="185">
        <v>1841</v>
      </c>
      <c r="D316" s="186">
        <f t="shared" si="4"/>
        <v>124.497555676263</v>
      </c>
    </row>
    <row r="317" s="145" customFormat="1" ht="18" customHeight="1" spans="1:4">
      <c r="A317" s="189" t="s">
        <v>329</v>
      </c>
      <c r="B317" s="184">
        <v>418</v>
      </c>
      <c r="C317" s="185">
        <v>119</v>
      </c>
      <c r="D317" s="186">
        <f t="shared" si="4"/>
        <v>351.260504201681</v>
      </c>
    </row>
    <row r="318" s="145" customFormat="1" ht="18" customHeight="1" spans="1:4">
      <c r="A318" s="189" t="s">
        <v>330</v>
      </c>
      <c r="B318" s="184">
        <v>304</v>
      </c>
      <c r="C318" s="188">
        <v>239</v>
      </c>
      <c r="D318" s="186">
        <f t="shared" si="4"/>
        <v>127.196652719665</v>
      </c>
    </row>
    <row r="319" s="145" customFormat="1" ht="18" customHeight="1" spans="1:4">
      <c r="A319" s="189" t="s">
        <v>331</v>
      </c>
      <c r="B319" s="184">
        <v>379</v>
      </c>
      <c r="C319" s="185">
        <v>617</v>
      </c>
      <c r="D319" s="186">
        <f t="shared" si="4"/>
        <v>61.4262560777958</v>
      </c>
    </row>
    <row r="320" s="145" customFormat="1" ht="18" customHeight="1" spans="1:4">
      <c r="A320" s="187" t="s">
        <v>332</v>
      </c>
      <c r="B320" s="184">
        <f>SUM(B321:B321)</f>
        <v>50</v>
      </c>
      <c r="C320" s="185">
        <v>77</v>
      </c>
      <c r="D320" s="186">
        <f t="shared" si="4"/>
        <v>64.9350649350649</v>
      </c>
    </row>
    <row r="321" s="145" customFormat="1" ht="18" customHeight="1" spans="1:4">
      <c r="A321" s="189" t="s">
        <v>333</v>
      </c>
      <c r="B321" s="184">
        <v>50</v>
      </c>
      <c r="C321" s="185">
        <v>77</v>
      </c>
      <c r="D321" s="186">
        <f t="shared" si="4"/>
        <v>64.9350649350649</v>
      </c>
    </row>
    <row r="322" s="145" customFormat="1" ht="18" customHeight="1" spans="1:4">
      <c r="A322" s="187" t="s">
        <v>334</v>
      </c>
      <c r="B322" s="184">
        <f>SUM(B323:B325)</f>
        <v>391</v>
      </c>
      <c r="C322" s="185">
        <v>781</v>
      </c>
      <c r="D322" s="186">
        <f t="shared" si="4"/>
        <v>50.0640204865557</v>
      </c>
    </row>
    <row r="323" s="145" customFormat="1" ht="18" customHeight="1" spans="1:4">
      <c r="A323" s="189" t="s">
        <v>335</v>
      </c>
      <c r="B323" s="184">
        <v>0</v>
      </c>
      <c r="C323" s="185">
        <v>118</v>
      </c>
      <c r="D323" s="186">
        <f t="shared" si="4"/>
        <v>0</v>
      </c>
    </row>
    <row r="324" s="145" customFormat="1" ht="18" customHeight="1" spans="1:4">
      <c r="A324" s="189" t="s">
        <v>336</v>
      </c>
      <c r="B324" s="184">
        <v>378</v>
      </c>
      <c r="C324" s="185">
        <v>589</v>
      </c>
      <c r="D324" s="186">
        <f t="shared" si="4"/>
        <v>64.1765704584041</v>
      </c>
    </row>
    <row r="325" s="145" customFormat="1" ht="18" customHeight="1" spans="1:4">
      <c r="A325" s="189" t="s">
        <v>337</v>
      </c>
      <c r="B325" s="184">
        <v>13</v>
      </c>
      <c r="C325" s="185">
        <v>74</v>
      </c>
      <c r="D325" s="186">
        <f t="shared" si="4"/>
        <v>17.5675675675676</v>
      </c>
    </row>
    <row r="326" s="145" customFormat="1" ht="18" customHeight="1" spans="1:4">
      <c r="A326" s="187" t="s">
        <v>338</v>
      </c>
      <c r="B326" s="184">
        <f>SUM(B327:B329)</f>
        <v>3331</v>
      </c>
      <c r="C326" s="185">
        <v>2445</v>
      </c>
      <c r="D326" s="186">
        <f t="shared" ref="D326:D389" si="5">B326/C326*100</f>
        <v>136.237218813906</v>
      </c>
    </row>
    <row r="327" s="145" customFormat="1" ht="18" customHeight="1" spans="1:4">
      <c r="A327" s="189" t="s">
        <v>339</v>
      </c>
      <c r="B327" s="184">
        <v>991</v>
      </c>
      <c r="C327" s="185">
        <v>456</v>
      </c>
      <c r="D327" s="186">
        <f t="shared" si="5"/>
        <v>217.324561403509</v>
      </c>
    </row>
    <row r="328" s="145" customFormat="1" ht="18" customHeight="1" spans="1:4">
      <c r="A328" s="189" t="s">
        <v>340</v>
      </c>
      <c r="B328" s="184">
        <v>2340</v>
      </c>
      <c r="C328" s="185">
        <v>1989</v>
      </c>
      <c r="D328" s="186">
        <f t="shared" si="5"/>
        <v>117.647058823529</v>
      </c>
    </row>
    <row r="329" s="145" customFormat="1" ht="18" customHeight="1" spans="1:4">
      <c r="A329" s="189" t="s">
        <v>341</v>
      </c>
      <c r="B329" s="184">
        <v>0</v>
      </c>
      <c r="C329" s="185">
        <v>0</v>
      </c>
      <c r="D329" s="186" t="e">
        <f t="shared" si="5"/>
        <v>#DIV/0!</v>
      </c>
    </row>
    <row r="330" s="145" customFormat="1" ht="18" customHeight="1" spans="1:4">
      <c r="A330" s="187" t="s">
        <v>342</v>
      </c>
      <c r="B330" s="184">
        <f>SUM(B331:B332)</f>
        <v>12053</v>
      </c>
      <c r="C330" s="188">
        <v>11653</v>
      </c>
      <c r="D330" s="186">
        <f t="shared" si="5"/>
        <v>103.43259246546</v>
      </c>
    </row>
    <row r="331" s="145" customFormat="1" ht="18" customHeight="1" spans="1:4">
      <c r="A331" s="189" t="s">
        <v>343</v>
      </c>
      <c r="B331" s="184">
        <v>2</v>
      </c>
      <c r="C331" s="188">
        <v>0</v>
      </c>
      <c r="D331" s="186" t="e">
        <f t="shared" si="5"/>
        <v>#DIV/0!</v>
      </c>
    </row>
    <row r="332" s="145" customFormat="1" ht="18" customHeight="1" spans="1:4">
      <c r="A332" s="189" t="s">
        <v>344</v>
      </c>
      <c r="B332" s="184">
        <v>12051</v>
      </c>
      <c r="C332" s="185">
        <v>11653</v>
      </c>
      <c r="D332" s="186">
        <f t="shared" si="5"/>
        <v>103.415429503132</v>
      </c>
    </row>
    <row r="333" s="145" customFormat="1" ht="18" customHeight="1" spans="1:4">
      <c r="A333" s="187" t="s">
        <v>345</v>
      </c>
      <c r="B333" s="184">
        <f>SUM(B334:B336)</f>
        <v>1653</v>
      </c>
      <c r="C333" s="185">
        <v>2365</v>
      </c>
      <c r="D333" s="186">
        <f t="shared" si="5"/>
        <v>69.8942917547569</v>
      </c>
    </row>
    <row r="334" s="145" customFormat="1" ht="18" customHeight="1" spans="1:4">
      <c r="A334" s="189" t="s">
        <v>346</v>
      </c>
      <c r="B334" s="184">
        <v>279</v>
      </c>
      <c r="C334" s="185">
        <v>1483</v>
      </c>
      <c r="D334" s="186">
        <f t="shared" si="5"/>
        <v>18.8132164531355</v>
      </c>
    </row>
    <row r="335" s="145" customFormat="1" ht="18" customHeight="1" spans="1:4">
      <c r="A335" s="189" t="s">
        <v>347</v>
      </c>
      <c r="B335" s="184">
        <v>10</v>
      </c>
      <c r="C335" s="185">
        <v>20</v>
      </c>
      <c r="D335" s="186">
        <f t="shared" si="5"/>
        <v>50</v>
      </c>
    </row>
    <row r="336" s="145" customFormat="1" ht="18" customHeight="1" spans="1:4">
      <c r="A336" s="189" t="s">
        <v>348</v>
      </c>
      <c r="B336" s="184">
        <v>1364</v>
      </c>
      <c r="C336" s="185">
        <v>862</v>
      </c>
      <c r="D336" s="186">
        <f t="shared" si="5"/>
        <v>158.236658932715</v>
      </c>
    </row>
    <row r="337" s="145" customFormat="1" ht="18" customHeight="1" spans="1:4">
      <c r="A337" s="187" t="s">
        <v>349</v>
      </c>
      <c r="B337" s="184">
        <f>SUM(B338:B338)</f>
        <v>88</v>
      </c>
      <c r="C337" s="185">
        <v>70</v>
      </c>
      <c r="D337" s="186">
        <f t="shared" si="5"/>
        <v>125.714285714286</v>
      </c>
    </row>
    <row r="338" s="145" customFormat="1" ht="18" customHeight="1" spans="1:4">
      <c r="A338" s="189" t="s">
        <v>350</v>
      </c>
      <c r="B338" s="184">
        <v>88</v>
      </c>
      <c r="C338" s="185">
        <v>70</v>
      </c>
      <c r="D338" s="186">
        <f t="shared" si="5"/>
        <v>125.714285714286</v>
      </c>
    </row>
    <row r="339" s="145" customFormat="1" ht="18" customHeight="1" spans="1:4">
      <c r="A339" s="187" t="s">
        <v>351</v>
      </c>
      <c r="B339" s="184">
        <f>SUM(B340:B343)</f>
        <v>356</v>
      </c>
      <c r="C339" s="185">
        <v>521</v>
      </c>
      <c r="D339" s="186">
        <f t="shared" si="5"/>
        <v>68.3301343570058</v>
      </c>
    </row>
    <row r="340" s="145" customFormat="1" ht="18" customHeight="1" spans="1:4">
      <c r="A340" s="189" t="s">
        <v>68</v>
      </c>
      <c r="B340" s="184">
        <v>337</v>
      </c>
      <c r="C340" s="185">
        <v>138</v>
      </c>
      <c r="D340" s="186">
        <f t="shared" si="5"/>
        <v>244.202898550725</v>
      </c>
    </row>
    <row r="341" s="145" customFormat="1" ht="18" customHeight="1" spans="1:4">
      <c r="A341" s="189" t="s">
        <v>72</v>
      </c>
      <c r="B341" s="184">
        <v>5</v>
      </c>
      <c r="C341" s="185">
        <v>0</v>
      </c>
      <c r="D341" s="186" t="e">
        <f t="shared" si="5"/>
        <v>#DIV/0!</v>
      </c>
    </row>
    <row r="342" s="145" customFormat="1" ht="18" customHeight="1" spans="1:4">
      <c r="A342" s="189" t="s">
        <v>75</v>
      </c>
      <c r="B342" s="184">
        <v>0</v>
      </c>
      <c r="C342" s="185">
        <v>108</v>
      </c>
      <c r="D342" s="186">
        <f t="shared" si="5"/>
        <v>0</v>
      </c>
    </row>
    <row r="343" s="145" customFormat="1" ht="18" customHeight="1" spans="1:4">
      <c r="A343" s="189" t="s">
        <v>352</v>
      </c>
      <c r="B343" s="184">
        <v>14</v>
      </c>
      <c r="C343" s="188">
        <v>275</v>
      </c>
      <c r="D343" s="186">
        <f t="shared" si="5"/>
        <v>5.09090909090909</v>
      </c>
    </row>
    <row r="344" s="145" customFormat="1" ht="18" customHeight="1" spans="1:4">
      <c r="A344" s="187" t="s">
        <v>353</v>
      </c>
      <c r="B344" s="184">
        <f>B345</f>
        <v>26</v>
      </c>
      <c r="C344" s="185">
        <v>27</v>
      </c>
      <c r="D344" s="186">
        <f t="shared" si="5"/>
        <v>96.2962962962963</v>
      </c>
    </row>
    <row r="345" s="145" customFormat="1" ht="18" customHeight="1" spans="1:4">
      <c r="A345" s="189" t="s">
        <v>354</v>
      </c>
      <c r="B345" s="184">
        <v>26</v>
      </c>
      <c r="C345" s="185">
        <v>27</v>
      </c>
      <c r="D345" s="186">
        <f t="shared" si="5"/>
        <v>96.2962962962963</v>
      </c>
    </row>
    <row r="346" s="145" customFormat="1" ht="18" customHeight="1" spans="1:4">
      <c r="A346" s="187" t="s">
        <v>355</v>
      </c>
      <c r="B346" s="184">
        <f>B347</f>
        <v>1263</v>
      </c>
      <c r="C346" s="185">
        <v>563</v>
      </c>
      <c r="D346" s="186">
        <f t="shared" si="5"/>
        <v>224.333925399645</v>
      </c>
    </row>
    <row r="347" s="145" customFormat="1" ht="18" customHeight="1" spans="1:4">
      <c r="A347" s="189" t="s">
        <v>356</v>
      </c>
      <c r="B347" s="184">
        <v>1263</v>
      </c>
      <c r="C347" s="185">
        <v>563</v>
      </c>
      <c r="D347" s="186">
        <f t="shared" si="5"/>
        <v>224.333925399645</v>
      </c>
    </row>
    <row r="348" s="145" customFormat="1" ht="18" customHeight="1" spans="1:4">
      <c r="A348" s="187" t="s">
        <v>357</v>
      </c>
      <c r="B348" s="184">
        <f>SUM(B349,B352,B354,B359,B364,B367,B370,B372,B376,B378,B380)</f>
        <v>9786</v>
      </c>
      <c r="C348" s="185">
        <v>7555</v>
      </c>
      <c r="D348" s="186">
        <f t="shared" si="5"/>
        <v>129.530112508273</v>
      </c>
    </row>
    <row r="349" s="145" customFormat="1" ht="18" customHeight="1" spans="1:4">
      <c r="A349" s="187" t="s">
        <v>358</v>
      </c>
      <c r="B349" s="184">
        <f>SUM(B350:B351)</f>
        <v>397</v>
      </c>
      <c r="C349" s="185">
        <v>296</v>
      </c>
      <c r="D349" s="186">
        <f t="shared" si="5"/>
        <v>134.121621621622</v>
      </c>
    </row>
    <row r="350" s="145" customFormat="1" ht="18" customHeight="1" spans="1:4">
      <c r="A350" s="189" t="s">
        <v>68</v>
      </c>
      <c r="B350" s="184">
        <v>333</v>
      </c>
      <c r="C350" s="185">
        <v>243</v>
      </c>
      <c r="D350" s="186">
        <f t="shared" si="5"/>
        <v>137.037037037037</v>
      </c>
    </row>
    <row r="351" s="145" customFormat="1" ht="18" customHeight="1" spans="1:4">
      <c r="A351" s="189" t="s">
        <v>359</v>
      </c>
      <c r="B351" s="184">
        <v>64</v>
      </c>
      <c r="C351" s="185">
        <v>53</v>
      </c>
      <c r="D351" s="186">
        <f t="shared" si="5"/>
        <v>120.754716981132</v>
      </c>
    </row>
    <row r="352" s="145" customFormat="1" ht="18" customHeight="1" spans="1:4">
      <c r="A352" s="187" t="s">
        <v>360</v>
      </c>
      <c r="B352" s="184">
        <f>SUM(B353:B353)</f>
        <v>142</v>
      </c>
      <c r="C352" s="185">
        <v>155</v>
      </c>
      <c r="D352" s="186">
        <f t="shared" si="5"/>
        <v>91.6129032258064</v>
      </c>
    </row>
    <row r="353" s="145" customFormat="1" ht="18" customHeight="1" spans="1:4">
      <c r="A353" s="189" t="s">
        <v>361</v>
      </c>
      <c r="B353" s="184">
        <v>142</v>
      </c>
      <c r="C353" s="185">
        <v>155</v>
      </c>
      <c r="D353" s="186">
        <f t="shared" si="5"/>
        <v>91.6129032258064</v>
      </c>
    </row>
    <row r="354" s="145" customFormat="1" ht="18" customHeight="1" spans="1:4">
      <c r="A354" s="187" t="s">
        <v>362</v>
      </c>
      <c r="B354" s="184">
        <f>SUM(B355:B358)</f>
        <v>3258</v>
      </c>
      <c r="C354" s="185">
        <v>2104</v>
      </c>
      <c r="D354" s="186">
        <f t="shared" si="5"/>
        <v>154.847908745247</v>
      </c>
    </row>
    <row r="355" s="145" customFormat="1" ht="18" customHeight="1" spans="1:4">
      <c r="A355" s="189" t="s">
        <v>363</v>
      </c>
      <c r="B355" s="184">
        <v>0</v>
      </c>
      <c r="C355" s="188">
        <v>4</v>
      </c>
      <c r="D355" s="186">
        <f t="shared" si="5"/>
        <v>0</v>
      </c>
    </row>
    <row r="356" s="145" customFormat="1" ht="18" customHeight="1" spans="1:4">
      <c r="A356" s="189" t="s">
        <v>364</v>
      </c>
      <c r="B356" s="184">
        <v>2518</v>
      </c>
      <c r="C356" s="185">
        <v>1640</v>
      </c>
      <c r="D356" s="186">
        <f t="shared" si="5"/>
        <v>153.536585365854</v>
      </c>
    </row>
    <row r="357" s="145" customFormat="1" ht="18" customHeight="1" spans="1:4">
      <c r="A357" s="189" t="s">
        <v>365</v>
      </c>
      <c r="B357" s="184">
        <v>723</v>
      </c>
      <c r="C357" s="185">
        <v>429</v>
      </c>
      <c r="D357" s="186">
        <f t="shared" si="5"/>
        <v>168.531468531469</v>
      </c>
    </row>
    <row r="358" s="145" customFormat="1" ht="18" customHeight="1" spans="1:4">
      <c r="A358" s="189" t="s">
        <v>366</v>
      </c>
      <c r="B358" s="184">
        <v>17</v>
      </c>
      <c r="C358" s="185">
        <v>31</v>
      </c>
      <c r="D358" s="186">
        <f t="shared" si="5"/>
        <v>54.8387096774194</v>
      </c>
    </row>
    <row r="359" s="145" customFormat="1" ht="18" customHeight="1" spans="1:4">
      <c r="A359" s="187" t="s">
        <v>367</v>
      </c>
      <c r="B359" s="184">
        <f>SUM(B360:B363)</f>
        <v>3873</v>
      </c>
      <c r="C359" s="185">
        <v>2797</v>
      </c>
      <c r="D359" s="186">
        <f t="shared" si="5"/>
        <v>138.469789059707</v>
      </c>
    </row>
    <row r="360" s="145" customFormat="1" ht="18" customHeight="1" spans="1:4">
      <c r="A360" s="189" t="s">
        <v>368</v>
      </c>
      <c r="B360" s="184">
        <v>1369</v>
      </c>
      <c r="C360" s="185">
        <v>106</v>
      </c>
      <c r="D360" s="186">
        <f t="shared" si="5"/>
        <v>1291.50943396226</v>
      </c>
    </row>
    <row r="361" s="145" customFormat="1" ht="18" customHeight="1" spans="1:4">
      <c r="A361" s="189" t="s">
        <v>369</v>
      </c>
      <c r="B361" s="184">
        <v>1774</v>
      </c>
      <c r="C361" s="185">
        <v>2416</v>
      </c>
      <c r="D361" s="186">
        <f t="shared" si="5"/>
        <v>73.4271523178808</v>
      </c>
    </row>
    <row r="362" s="145" customFormat="1" ht="18" customHeight="1" spans="1:4">
      <c r="A362" s="189" t="s">
        <v>370</v>
      </c>
      <c r="B362" s="184">
        <v>0</v>
      </c>
      <c r="C362" s="185">
        <v>3</v>
      </c>
      <c r="D362" s="186">
        <f t="shared" si="5"/>
        <v>0</v>
      </c>
    </row>
    <row r="363" s="145" customFormat="1" ht="18" customHeight="1" spans="1:4">
      <c r="A363" s="189" t="s">
        <v>371</v>
      </c>
      <c r="B363" s="184">
        <v>730</v>
      </c>
      <c r="C363" s="185">
        <v>272</v>
      </c>
      <c r="D363" s="186">
        <f t="shared" si="5"/>
        <v>268.382352941176</v>
      </c>
    </row>
    <row r="364" s="145" customFormat="1" ht="18" customHeight="1" spans="1:4">
      <c r="A364" s="187" t="s">
        <v>372</v>
      </c>
      <c r="B364" s="184">
        <f>SUM(B365:B366)</f>
        <v>1512</v>
      </c>
      <c r="C364" s="185">
        <v>1283</v>
      </c>
      <c r="D364" s="186">
        <f t="shared" si="5"/>
        <v>117.848791893998</v>
      </c>
    </row>
    <row r="365" s="145" customFormat="1" ht="18" customHeight="1" spans="1:4">
      <c r="A365" s="189" t="s">
        <v>373</v>
      </c>
      <c r="B365" s="184">
        <v>419</v>
      </c>
      <c r="C365" s="185">
        <v>3</v>
      </c>
      <c r="D365" s="186">
        <f t="shared" si="5"/>
        <v>13966.6666666667</v>
      </c>
    </row>
    <row r="366" s="145" customFormat="1" ht="18" customHeight="1" spans="1:4">
      <c r="A366" s="189" t="s">
        <v>374</v>
      </c>
      <c r="B366" s="184">
        <v>1093</v>
      </c>
      <c r="C366" s="188">
        <v>1280</v>
      </c>
      <c r="D366" s="186">
        <f t="shared" si="5"/>
        <v>85.390625</v>
      </c>
    </row>
    <row r="367" s="145" customFormat="1" ht="18" customHeight="1" spans="1:4">
      <c r="A367" s="187" t="s">
        <v>375</v>
      </c>
      <c r="B367" s="184">
        <f>SUM(B368:B369)</f>
        <v>63</v>
      </c>
      <c r="C367" s="185">
        <v>61</v>
      </c>
      <c r="D367" s="186">
        <f t="shared" si="5"/>
        <v>103.27868852459</v>
      </c>
    </row>
    <row r="368" s="145" customFormat="1" ht="18" customHeight="1" spans="1:4">
      <c r="A368" s="189" t="s">
        <v>376</v>
      </c>
      <c r="B368" s="184">
        <v>56</v>
      </c>
      <c r="C368" s="185">
        <v>0</v>
      </c>
      <c r="D368" s="186" t="e">
        <f t="shared" si="5"/>
        <v>#DIV/0!</v>
      </c>
    </row>
    <row r="369" s="145" customFormat="1" ht="18" customHeight="1" spans="1:4">
      <c r="A369" s="189" t="s">
        <v>377</v>
      </c>
      <c r="B369" s="184">
        <v>7</v>
      </c>
      <c r="C369" s="185">
        <v>61</v>
      </c>
      <c r="D369" s="186">
        <f t="shared" si="5"/>
        <v>11.4754098360656</v>
      </c>
    </row>
    <row r="370" s="145" customFormat="1" ht="18" customHeight="1" spans="1:4">
      <c r="A370" s="187" t="s">
        <v>378</v>
      </c>
      <c r="B370" s="184">
        <f>B371</f>
        <v>108</v>
      </c>
      <c r="C370" s="185">
        <v>0</v>
      </c>
      <c r="D370" s="186" t="e">
        <f t="shared" si="5"/>
        <v>#DIV/0!</v>
      </c>
    </row>
    <row r="371" s="145" customFormat="1" ht="18" customHeight="1" spans="1:4">
      <c r="A371" s="189" t="s">
        <v>379</v>
      </c>
      <c r="B371" s="184">
        <v>108</v>
      </c>
      <c r="C371" s="185">
        <v>0</v>
      </c>
      <c r="D371" s="186" t="e">
        <f t="shared" si="5"/>
        <v>#DIV/0!</v>
      </c>
    </row>
    <row r="372" s="145" customFormat="1" ht="18" customHeight="1" spans="1:4">
      <c r="A372" s="187" t="s">
        <v>380</v>
      </c>
      <c r="B372" s="184">
        <f>SUM(B373:B375)</f>
        <v>70</v>
      </c>
      <c r="C372" s="185">
        <v>118</v>
      </c>
      <c r="D372" s="186">
        <f t="shared" si="5"/>
        <v>59.3220338983051</v>
      </c>
    </row>
    <row r="373" s="145" customFormat="1" ht="18" customHeight="1" spans="1:4">
      <c r="A373" s="189" t="s">
        <v>381</v>
      </c>
      <c r="B373" s="184">
        <v>48</v>
      </c>
      <c r="C373" s="185">
        <v>86</v>
      </c>
      <c r="D373" s="186">
        <f t="shared" si="5"/>
        <v>55.8139534883721</v>
      </c>
    </row>
    <row r="374" s="145" customFormat="1" ht="18" customHeight="1" spans="1:4">
      <c r="A374" s="189" t="s">
        <v>382</v>
      </c>
      <c r="B374" s="184">
        <v>5</v>
      </c>
      <c r="C374" s="185">
        <v>0</v>
      </c>
      <c r="D374" s="186" t="e">
        <f t="shared" si="5"/>
        <v>#DIV/0!</v>
      </c>
    </row>
    <row r="375" s="145" customFormat="1" ht="18" customHeight="1" spans="1:4">
      <c r="A375" s="189" t="s">
        <v>383</v>
      </c>
      <c r="B375" s="184">
        <v>17</v>
      </c>
      <c r="C375" s="185">
        <v>32</v>
      </c>
      <c r="D375" s="186">
        <f t="shared" si="5"/>
        <v>53.125</v>
      </c>
    </row>
    <row r="376" s="145" customFormat="1" ht="18" customHeight="1" spans="1:4">
      <c r="A376" s="187" t="s">
        <v>384</v>
      </c>
      <c r="B376" s="184">
        <f>B377</f>
        <v>10</v>
      </c>
      <c r="C376" s="185">
        <v>610</v>
      </c>
      <c r="D376" s="186">
        <f t="shared" si="5"/>
        <v>1.63934426229508</v>
      </c>
    </row>
    <row r="377" s="145" customFormat="1" ht="18" customHeight="1" spans="1:4">
      <c r="A377" s="189" t="s">
        <v>385</v>
      </c>
      <c r="B377" s="184">
        <v>10</v>
      </c>
      <c r="C377" s="185">
        <v>610</v>
      </c>
      <c r="D377" s="186">
        <f t="shared" si="5"/>
        <v>1.63934426229508</v>
      </c>
    </row>
    <row r="378" s="145" customFormat="1" ht="18" customHeight="1" spans="1:4">
      <c r="A378" s="187" t="s">
        <v>386</v>
      </c>
      <c r="B378" s="184">
        <f>SUM(B379:B379)</f>
        <v>4</v>
      </c>
      <c r="C378" s="185">
        <v>0</v>
      </c>
      <c r="D378" s="186" t="e">
        <f t="shared" si="5"/>
        <v>#DIV/0!</v>
      </c>
    </row>
    <row r="379" s="145" customFormat="1" ht="18" customHeight="1" spans="1:4">
      <c r="A379" s="189" t="s">
        <v>387</v>
      </c>
      <c r="B379" s="184">
        <v>4</v>
      </c>
      <c r="C379" s="185">
        <v>0</v>
      </c>
      <c r="D379" s="186" t="e">
        <f t="shared" si="5"/>
        <v>#DIV/0!</v>
      </c>
    </row>
    <row r="380" s="145" customFormat="1" ht="18" customHeight="1" spans="1:4">
      <c r="A380" s="187" t="s">
        <v>388</v>
      </c>
      <c r="B380" s="184">
        <f>B381</f>
        <v>349</v>
      </c>
      <c r="C380" s="185">
        <v>131</v>
      </c>
      <c r="D380" s="186">
        <f t="shared" si="5"/>
        <v>266.412213740458</v>
      </c>
    </row>
    <row r="381" s="145" customFormat="1" ht="18" customHeight="1" spans="1:4">
      <c r="A381" s="189" t="s">
        <v>389</v>
      </c>
      <c r="B381" s="184">
        <v>349</v>
      </c>
      <c r="C381" s="188">
        <v>131</v>
      </c>
      <c r="D381" s="186">
        <f t="shared" si="5"/>
        <v>266.412213740458</v>
      </c>
    </row>
    <row r="382" s="145" customFormat="1" ht="18" customHeight="1" spans="1:4">
      <c r="A382" s="187" t="s">
        <v>390</v>
      </c>
      <c r="B382" s="184">
        <f>SUM(B383,B388,B390,B393,B395,B397)</f>
        <v>6671</v>
      </c>
      <c r="C382" s="185">
        <v>7384</v>
      </c>
      <c r="D382" s="186">
        <f t="shared" si="5"/>
        <v>90.3439869989166</v>
      </c>
    </row>
    <row r="383" s="145" customFormat="1" ht="18" customHeight="1" spans="1:4">
      <c r="A383" s="187" t="s">
        <v>391</v>
      </c>
      <c r="B383" s="184">
        <f>SUM(B384:B387)</f>
        <v>2279</v>
      </c>
      <c r="C383" s="185">
        <v>2514</v>
      </c>
      <c r="D383" s="186">
        <f t="shared" si="5"/>
        <v>90.6523468575975</v>
      </c>
    </row>
    <row r="384" s="145" customFormat="1" ht="18" customHeight="1" spans="1:4">
      <c r="A384" s="189" t="s">
        <v>68</v>
      </c>
      <c r="B384" s="184">
        <v>831</v>
      </c>
      <c r="C384" s="185">
        <v>625</v>
      </c>
      <c r="D384" s="186">
        <f t="shared" si="5"/>
        <v>132.96</v>
      </c>
    </row>
    <row r="385" s="145" customFormat="1" ht="18" customHeight="1" spans="1:4">
      <c r="A385" s="189" t="s">
        <v>392</v>
      </c>
      <c r="B385" s="184">
        <v>979</v>
      </c>
      <c r="C385" s="185">
        <v>1040</v>
      </c>
      <c r="D385" s="186">
        <f t="shared" si="5"/>
        <v>94.1346153846154</v>
      </c>
    </row>
    <row r="386" s="145" customFormat="1" ht="18" customHeight="1" spans="1:4">
      <c r="A386" s="189" t="s">
        <v>393</v>
      </c>
      <c r="B386" s="184">
        <v>245</v>
      </c>
      <c r="C386" s="185">
        <v>364</v>
      </c>
      <c r="D386" s="186">
        <f t="shared" si="5"/>
        <v>67.3076923076923</v>
      </c>
    </row>
    <row r="387" s="145" customFormat="1" ht="18" customHeight="1" spans="1:4">
      <c r="A387" s="189" t="s">
        <v>394</v>
      </c>
      <c r="B387" s="184">
        <v>224</v>
      </c>
      <c r="C387" s="185">
        <v>485</v>
      </c>
      <c r="D387" s="186">
        <f t="shared" si="5"/>
        <v>46.1855670103093</v>
      </c>
    </row>
    <row r="388" s="145" customFormat="1" ht="18" customHeight="1" spans="1:4">
      <c r="A388" s="187" t="s">
        <v>395</v>
      </c>
      <c r="B388" s="184">
        <f>B389</f>
        <v>168</v>
      </c>
      <c r="C388" s="185">
        <v>154</v>
      </c>
      <c r="D388" s="186">
        <f t="shared" si="5"/>
        <v>109.090909090909</v>
      </c>
    </row>
    <row r="389" s="145" customFormat="1" ht="18" customHeight="1" spans="1:4">
      <c r="A389" s="189" t="s">
        <v>396</v>
      </c>
      <c r="B389" s="184">
        <v>168</v>
      </c>
      <c r="C389" s="185">
        <v>154</v>
      </c>
      <c r="D389" s="186">
        <f t="shared" si="5"/>
        <v>109.090909090909</v>
      </c>
    </row>
    <row r="390" s="145" customFormat="1" ht="18" customHeight="1" spans="1:4">
      <c r="A390" s="187" t="s">
        <v>397</v>
      </c>
      <c r="B390" s="184">
        <f>SUM(B391:B392)</f>
        <v>2362</v>
      </c>
      <c r="C390" s="185">
        <v>3613</v>
      </c>
      <c r="D390" s="186">
        <f t="shared" ref="D390:D453" si="6">B390/C390*100</f>
        <v>65.3750345972876</v>
      </c>
    </row>
    <row r="391" s="145" customFormat="1" ht="18" customHeight="1" spans="1:4">
      <c r="A391" s="189" t="s">
        <v>398</v>
      </c>
      <c r="B391" s="184">
        <v>2849</v>
      </c>
      <c r="C391" s="185">
        <v>3494</v>
      </c>
      <c r="D391" s="186">
        <f t="shared" si="6"/>
        <v>81.5397824842587</v>
      </c>
    </row>
    <row r="392" ht="18" customHeight="1" spans="1:4">
      <c r="A392" s="189" t="s">
        <v>399</v>
      </c>
      <c r="B392" s="184">
        <v>-487</v>
      </c>
      <c r="C392" s="185">
        <v>119</v>
      </c>
      <c r="D392" s="186">
        <f t="shared" si="6"/>
        <v>-409.243697478992</v>
      </c>
    </row>
    <row r="393" ht="18" customHeight="1" spans="1:4">
      <c r="A393" s="187" t="s">
        <v>400</v>
      </c>
      <c r="B393" s="184">
        <f t="shared" ref="B393:B397" si="7">B394</f>
        <v>666</v>
      </c>
      <c r="C393" s="188">
        <v>526</v>
      </c>
      <c r="D393" s="186">
        <f t="shared" si="6"/>
        <v>126.615969581749</v>
      </c>
    </row>
    <row r="394" ht="18" customHeight="1" spans="1:4">
      <c r="A394" s="189" t="s">
        <v>401</v>
      </c>
      <c r="B394" s="184">
        <v>666</v>
      </c>
      <c r="C394" s="185">
        <v>526</v>
      </c>
      <c r="D394" s="186">
        <f t="shared" si="6"/>
        <v>126.615969581749</v>
      </c>
    </row>
    <row r="395" ht="18" customHeight="1" spans="1:4">
      <c r="A395" s="187" t="s">
        <v>402</v>
      </c>
      <c r="B395" s="184">
        <f t="shared" si="7"/>
        <v>20</v>
      </c>
      <c r="C395" s="185">
        <v>25</v>
      </c>
      <c r="D395" s="186">
        <f t="shared" si="6"/>
        <v>80</v>
      </c>
    </row>
    <row r="396" ht="18" customHeight="1" spans="1:4">
      <c r="A396" s="189" t="s">
        <v>403</v>
      </c>
      <c r="B396" s="184">
        <v>20</v>
      </c>
      <c r="C396" s="185">
        <v>25</v>
      </c>
      <c r="D396" s="186">
        <f t="shared" si="6"/>
        <v>80</v>
      </c>
    </row>
    <row r="397" ht="18" customHeight="1" spans="1:4">
      <c r="A397" s="187" t="s">
        <v>404</v>
      </c>
      <c r="B397" s="184">
        <f t="shared" si="7"/>
        <v>1176</v>
      </c>
      <c r="C397" s="185">
        <v>552</v>
      </c>
      <c r="D397" s="186">
        <f t="shared" si="6"/>
        <v>213.04347826087</v>
      </c>
    </row>
    <row r="398" ht="18" customHeight="1" spans="1:4">
      <c r="A398" s="189" t="s">
        <v>405</v>
      </c>
      <c r="B398" s="184">
        <v>1176</v>
      </c>
      <c r="C398" s="185">
        <v>552</v>
      </c>
      <c r="D398" s="186">
        <f t="shared" si="6"/>
        <v>213.04347826087</v>
      </c>
    </row>
    <row r="399" ht="18" customHeight="1" spans="1:4">
      <c r="A399" s="187" t="s">
        <v>406</v>
      </c>
      <c r="B399" s="184">
        <f>SUM(B400,B420,B432,B445,B451,B458,B462,B464)</f>
        <v>56640</v>
      </c>
      <c r="C399" s="185">
        <v>54972</v>
      </c>
      <c r="D399" s="186">
        <f t="shared" si="6"/>
        <v>103.034271993015</v>
      </c>
    </row>
    <row r="400" ht="18" customHeight="1" spans="1:4">
      <c r="A400" s="187" t="s">
        <v>407</v>
      </c>
      <c r="B400" s="184">
        <f>SUM(B401:B419)</f>
        <v>16945</v>
      </c>
      <c r="C400" s="185">
        <v>13061</v>
      </c>
      <c r="D400" s="186">
        <f t="shared" si="6"/>
        <v>129.737386111324</v>
      </c>
    </row>
    <row r="401" ht="18" customHeight="1" spans="1:4">
      <c r="A401" s="189" t="s">
        <v>68</v>
      </c>
      <c r="B401" s="184">
        <v>3076</v>
      </c>
      <c r="C401" s="185">
        <v>3444</v>
      </c>
      <c r="D401" s="186">
        <f t="shared" si="6"/>
        <v>89.3147502903601</v>
      </c>
    </row>
    <row r="402" ht="18" customHeight="1" spans="1:4">
      <c r="A402" s="189" t="s">
        <v>75</v>
      </c>
      <c r="B402" s="184">
        <v>1359</v>
      </c>
      <c r="C402" s="185">
        <v>185</v>
      </c>
      <c r="D402" s="186">
        <f t="shared" si="6"/>
        <v>734.594594594595</v>
      </c>
    </row>
    <row r="403" ht="18" customHeight="1" spans="1:4">
      <c r="A403" s="189" t="s">
        <v>408</v>
      </c>
      <c r="B403" s="184">
        <v>247</v>
      </c>
      <c r="C403" s="185">
        <v>0</v>
      </c>
      <c r="D403" s="186" t="e">
        <f t="shared" si="6"/>
        <v>#DIV/0!</v>
      </c>
    </row>
    <row r="404" ht="18" customHeight="1" spans="1:4">
      <c r="A404" s="189" t="s">
        <v>409</v>
      </c>
      <c r="B404" s="184">
        <v>31</v>
      </c>
      <c r="C404" s="185">
        <v>12</v>
      </c>
      <c r="D404" s="186">
        <f t="shared" si="6"/>
        <v>258.333333333333</v>
      </c>
    </row>
    <row r="405" ht="18" customHeight="1" spans="1:4">
      <c r="A405" s="189" t="s">
        <v>410</v>
      </c>
      <c r="B405" s="184">
        <v>162</v>
      </c>
      <c r="C405" s="185">
        <v>385</v>
      </c>
      <c r="D405" s="186">
        <f t="shared" si="6"/>
        <v>42.0779220779221</v>
      </c>
    </row>
    <row r="406" ht="18" customHeight="1" spans="1:4">
      <c r="A406" s="189" t="s">
        <v>411</v>
      </c>
      <c r="B406" s="184">
        <v>1</v>
      </c>
      <c r="C406" s="188">
        <v>130</v>
      </c>
      <c r="D406" s="186">
        <f t="shared" si="6"/>
        <v>0.769230769230769</v>
      </c>
    </row>
    <row r="407" ht="18" customHeight="1" spans="1:4">
      <c r="A407" s="189" t="s">
        <v>412</v>
      </c>
      <c r="B407" s="184">
        <v>1</v>
      </c>
      <c r="C407" s="185">
        <v>10</v>
      </c>
      <c r="D407" s="186">
        <f t="shared" si="6"/>
        <v>10</v>
      </c>
    </row>
    <row r="408" ht="18" customHeight="1" spans="1:4">
      <c r="A408" s="189" t="s">
        <v>413</v>
      </c>
      <c r="B408" s="184">
        <v>0</v>
      </c>
      <c r="C408" s="185">
        <v>4</v>
      </c>
      <c r="D408" s="186">
        <f t="shared" si="6"/>
        <v>0</v>
      </c>
    </row>
    <row r="409" ht="18" customHeight="1" spans="1:4">
      <c r="A409" s="189" t="s">
        <v>414</v>
      </c>
      <c r="B409" s="184">
        <v>57</v>
      </c>
      <c r="C409" s="185">
        <v>33</v>
      </c>
      <c r="D409" s="186">
        <f t="shared" si="6"/>
        <v>172.727272727273</v>
      </c>
    </row>
    <row r="410" ht="18" customHeight="1" spans="1:4">
      <c r="A410" s="189" t="s">
        <v>415</v>
      </c>
      <c r="B410" s="184">
        <v>218</v>
      </c>
      <c r="C410" s="185">
        <v>0</v>
      </c>
      <c r="D410" s="186" t="e">
        <f t="shared" si="6"/>
        <v>#DIV/0!</v>
      </c>
    </row>
    <row r="411" ht="18" customHeight="1" spans="1:4">
      <c r="A411" s="189" t="s">
        <v>416</v>
      </c>
      <c r="B411" s="184">
        <v>1878</v>
      </c>
      <c r="C411" s="185">
        <v>1772</v>
      </c>
      <c r="D411" s="186">
        <f t="shared" si="6"/>
        <v>105.981941309255</v>
      </c>
    </row>
    <row r="412" ht="18" customHeight="1" spans="1:4">
      <c r="A412" s="189" t="s">
        <v>417</v>
      </c>
      <c r="B412" s="184">
        <v>60</v>
      </c>
      <c r="C412" s="185">
        <v>214</v>
      </c>
      <c r="D412" s="186">
        <f t="shared" si="6"/>
        <v>28.0373831775701</v>
      </c>
    </row>
    <row r="413" ht="18" customHeight="1" spans="1:4">
      <c r="A413" s="189" t="s">
        <v>418</v>
      </c>
      <c r="B413" s="184">
        <v>25</v>
      </c>
      <c r="C413" s="185">
        <v>0</v>
      </c>
      <c r="D413" s="186" t="e">
        <f t="shared" si="6"/>
        <v>#DIV/0!</v>
      </c>
    </row>
    <row r="414" ht="18" customHeight="1" spans="1:4">
      <c r="A414" s="189" t="s">
        <v>419</v>
      </c>
      <c r="B414" s="184">
        <v>1079</v>
      </c>
      <c r="C414" s="185">
        <v>889</v>
      </c>
      <c r="D414" s="186">
        <f t="shared" si="6"/>
        <v>121.372328458943</v>
      </c>
    </row>
    <row r="415" ht="18" customHeight="1" spans="1:4">
      <c r="A415" s="189" t="s">
        <v>420</v>
      </c>
      <c r="B415" s="184">
        <v>87</v>
      </c>
      <c r="C415" s="185">
        <v>337</v>
      </c>
      <c r="D415" s="186">
        <f t="shared" si="6"/>
        <v>25.8160237388724</v>
      </c>
    </row>
    <row r="416" ht="18" customHeight="1" spans="1:4">
      <c r="A416" s="189" t="s">
        <v>421</v>
      </c>
      <c r="B416" s="184">
        <v>950</v>
      </c>
      <c r="C416" s="185">
        <v>78</v>
      </c>
      <c r="D416" s="186">
        <f t="shared" si="6"/>
        <v>1217.94871794872</v>
      </c>
    </row>
    <row r="417" ht="18" customHeight="1" spans="1:4">
      <c r="A417" s="189" t="s">
        <v>422</v>
      </c>
      <c r="B417" s="184">
        <v>5</v>
      </c>
      <c r="C417" s="185">
        <v>0</v>
      </c>
      <c r="D417" s="186" t="e">
        <f t="shared" si="6"/>
        <v>#DIV/0!</v>
      </c>
    </row>
    <row r="418" ht="18" customHeight="1" spans="1:4">
      <c r="A418" s="189" t="s">
        <v>423</v>
      </c>
      <c r="B418" s="184">
        <v>2516</v>
      </c>
      <c r="C418" s="185">
        <v>2547</v>
      </c>
      <c r="D418" s="186">
        <f t="shared" si="6"/>
        <v>98.7828818217511</v>
      </c>
    </row>
    <row r="419" ht="18" customHeight="1" spans="1:4">
      <c r="A419" s="189" t="s">
        <v>424</v>
      </c>
      <c r="B419" s="184">
        <v>5193</v>
      </c>
      <c r="C419" s="188">
        <v>3021</v>
      </c>
      <c r="D419" s="186">
        <f t="shared" si="6"/>
        <v>171.896722939424</v>
      </c>
    </row>
    <row r="420" ht="18" customHeight="1" spans="1:4">
      <c r="A420" s="187" t="s">
        <v>425</v>
      </c>
      <c r="B420" s="184">
        <f>SUM(B421:B431)</f>
        <v>9650</v>
      </c>
      <c r="C420" s="185">
        <v>11529</v>
      </c>
      <c r="D420" s="186">
        <f t="shared" si="6"/>
        <v>83.7019689478706</v>
      </c>
    </row>
    <row r="421" ht="18" customHeight="1" spans="1:4">
      <c r="A421" s="189" t="s">
        <v>68</v>
      </c>
      <c r="B421" s="184">
        <v>2482</v>
      </c>
      <c r="C421" s="185">
        <v>2360</v>
      </c>
      <c r="D421" s="186">
        <f t="shared" si="6"/>
        <v>105.169491525424</v>
      </c>
    </row>
    <row r="422" ht="18" customHeight="1" spans="1:4">
      <c r="A422" s="189" t="s">
        <v>426</v>
      </c>
      <c r="B422" s="184">
        <v>1391</v>
      </c>
      <c r="C422" s="185">
        <v>1296</v>
      </c>
      <c r="D422" s="186">
        <f t="shared" si="6"/>
        <v>107.33024691358</v>
      </c>
    </row>
    <row r="423" ht="18" customHeight="1" spans="1:4">
      <c r="A423" s="189" t="s">
        <v>427</v>
      </c>
      <c r="B423" s="184">
        <v>789</v>
      </c>
      <c r="C423" s="185">
        <v>635</v>
      </c>
      <c r="D423" s="186">
        <f t="shared" si="6"/>
        <v>124.251968503937</v>
      </c>
    </row>
    <row r="424" ht="18" customHeight="1" spans="1:4">
      <c r="A424" s="189" t="s">
        <v>428</v>
      </c>
      <c r="B424" s="184">
        <v>919</v>
      </c>
      <c r="C424" s="185">
        <v>1200</v>
      </c>
      <c r="D424" s="186">
        <f t="shared" si="6"/>
        <v>76.5833333333333</v>
      </c>
    </row>
    <row r="425" ht="18" customHeight="1" spans="1:4">
      <c r="A425" s="189" t="s">
        <v>429</v>
      </c>
      <c r="B425" s="184">
        <v>1608</v>
      </c>
      <c r="C425" s="185">
        <v>1806</v>
      </c>
      <c r="D425" s="186">
        <f t="shared" si="6"/>
        <v>89.0365448504983</v>
      </c>
    </row>
    <row r="426" ht="18" customHeight="1" spans="1:4">
      <c r="A426" s="189" t="s">
        <v>430</v>
      </c>
      <c r="B426" s="184">
        <v>0</v>
      </c>
      <c r="C426" s="185">
        <v>37</v>
      </c>
      <c r="D426" s="186">
        <f t="shared" si="6"/>
        <v>0</v>
      </c>
    </row>
    <row r="427" ht="18" customHeight="1" spans="1:4">
      <c r="A427" s="189" t="s">
        <v>431</v>
      </c>
      <c r="B427" s="184">
        <v>556</v>
      </c>
      <c r="C427" s="188">
        <v>702</v>
      </c>
      <c r="D427" s="186">
        <f t="shared" si="6"/>
        <v>79.2022792022792</v>
      </c>
    </row>
    <row r="428" ht="18" customHeight="1" spans="1:4">
      <c r="A428" s="189" t="s">
        <v>432</v>
      </c>
      <c r="B428" s="184">
        <v>20</v>
      </c>
      <c r="C428" s="185">
        <v>0</v>
      </c>
      <c r="D428" s="186" t="e">
        <f t="shared" si="6"/>
        <v>#DIV/0!</v>
      </c>
    </row>
    <row r="429" ht="18" customHeight="1" spans="1:4">
      <c r="A429" s="189" t="s">
        <v>433</v>
      </c>
      <c r="B429" s="184">
        <v>57</v>
      </c>
      <c r="C429" s="185">
        <v>270</v>
      </c>
      <c r="D429" s="186">
        <f t="shared" si="6"/>
        <v>21.1111111111111</v>
      </c>
    </row>
    <row r="430" ht="18" customHeight="1" spans="1:4">
      <c r="A430" s="189" t="s">
        <v>434</v>
      </c>
      <c r="B430" s="184">
        <v>583</v>
      </c>
      <c r="C430" s="185">
        <v>282</v>
      </c>
      <c r="D430" s="186">
        <f t="shared" si="6"/>
        <v>206.737588652482</v>
      </c>
    </row>
    <row r="431" ht="18" customHeight="1" spans="1:4">
      <c r="A431" s="189" t="s">
        <v>435</v>
      </c>
      <c r="B431" s="184">
        <v>1245</v>
      </c>
      <c r="C431" s="185">
        <v>2911</v>
      </c>
      <c r="D431" s="186">
        <f t="shared" si="6"/>
        <v>42.7688079697698</v>
      </c>
    </row>
    <row r="432" ht="18" customHeight="1" spans="1:4">
      <c r="A432" s="187" t="s">
        <v>436</v>
      </c>
      <c r="B432" s="184">
        <f>SUM(B433:B444)</f>
        <v>2672</v>
      </c>
      <c r="C432" s="185">
        <v>3577</v>
      </c>
      <c r="D432" s="186">
        <f t="shared" si="6"/>
        <v>74.6994688286273</v>
      </c>
    </row>
    <row r="433" ht="18" customHeight="1" spans="1:4">
      <c r="A433" s="189" t="s">
        <v>68</v>
      </c>
      <c r="B433" s="184">
        <v>1</v>
      </c>
      <c r="C433" s="185">
        <v>170</v>
      </c>
      <c r="D433" s="186">
        <f t="shared" si="6"/>
        <v>0.588235294117647</v>
      </c>
    </row>
    <row r="434" ht="18" customHeight="1" spans="1:4">
      <c r="A434" s="189" t="s">
        <v>437</v>
      </c>
      <c r="B434" s="184">
        <v>1069</v>
      </c>
      <c r="C434" s="185">
        <v>898</v>
      </c>
      <c r="D434" s="186">
        <f t="shared" si="6"/>
        <v>119.042316258352</v>
      </c>
    </row>
    <row r="435" ht="18" customHeight="1" spans="1:4">
      <c r="A435" s="189" t="s">
        <v>438</v>
      </c>
      <c r="B435" s="184">
        <v>170</v>
      </c>
      <c r="C435" s="185">
        <v>428</v>
      </c>
      <c r="D435" s="186">
        <f t="shared" si="6"/>
        <v>39.7196261682243</v>
      </c>
    </row>
    <row r="436" ht="18" customHeight="1" spans="1:4">
      <c r="A436" s="189" t="s">
        <v>439</v>
      </c>
      <c r="B436" s="184">
        <v>46</v>
      </c>
      <c r="C436" s="185">
        <v>0</v>
      </c>
      <c r="D436" s="186" t="e">
        <f t="shared" si="6"/>
        <v>#DIV/0!</v>
      </c>
    </row>
    <row r="437" ht="18" customHeight="1" spans="1:4">
      <c r="A437" s="189" t="s">
        <v>440</v>
      </c>
      <c r="B437" s="184">
        <v>0</v>
      </c>
      <c r="C437" s="185">
        <v>16</v>
      </c>
      <c r="D437" s="186">
        <f t="shared" si="6"/>
        <v>0</v>
      </c>
    </row>
    <row r="438" ht="18" customHeight="1" spans="1:4">
      <c r="A438" s="189" t="s">
        <v>441</v>
      </c>
      <c r="B438" s="184">
        <v>17</v>
      </c>
      <c r="C438" s="188">
        <v>235</v>
      </c>
      <c r="D438" s="186">
        <f t="shared" si="6"/>
        <v>7.23404255319149</v>
      </c>
    </row>
    <row r="439" ht="18" customHeight="1" spans="1:4">
      <c r="A439" s="189" t="s">
        <v>442</v>
      </c>
      <c r="B439" s="184">
        <v>49</v>
      </c>
      <c r="C439" s="185">
        <v>173</v>
      </c>
      <c r="D439" s="186">
        <f t="shared" si="6"/>
        <v>28.3236994219653</v>
      </c>
    </row>
    <row r="440" ht="18" customHeight="1" spans="1:4">
      <c r="A440" s="189" t="s">
        <v>443</v>
      </c>
      <c r="B440" s="184">
        <v>376</v>
      </c>
      <c r="C440" s="185">
        <v>795</v>
      </c>
      <c r="D440" s="186">
        <f t="shared" si="6"/>
        <v>47.2955974842767</v>
      </c>
    </row>
    <row r="441" ht="18" customHeight="1" spans="1:4">
      <c r="A441" s="189" t="s">
        <v>444</v>
      </c>
      <c r="B441" s="184">
        <v>27</v>
      </c>
      <c r="C441" s="185">
        <v>0</v>
      </c>
      <c r="D441" s="186" t="e">
        <f t="shared" si="6"/>
        <v>#DIV/0!</v>
      </c>
    </row>
    <row r="442" ht="18" customHeight="1" spans="1:4">
      <c r="A442" s="189" t="s">
        <v>445</v>
      </c>
      <c r="B442" s="184">
        <v>273</v>
      </c>
      <c r="C442" s="185">
        <v>18</v>
      </c>
      <c r="D442" s="186">
        <f t="shared" si="6"/>
        <v>1516.66666666667</v>
      </c>
    </row>
    <row r="443" ht="18" customHeight="1" spans="1:4">
      <c r="A443" s="189" t="s">
        <v>446</v>
      </c>
      <c r="B443" s="184">
        <v>49</v>
      </c>
      <c r="C443" s="185">
        <v>404</v>
      </c>
      <c r="D443" s="186">
        <f t="shared" si="6"/>
        <v>12.1287128712871</v>
      </c>
    </row>
    <row r="444" ht="18" customHeight="1" spans="1:4">
      <c r="A444" s="189" t="s">
        <v>447</v>
      </c>
      <c r="B444" s="184">
        <v>595</v>
      </c>
      <c r="C444" s="185">
        <v>440</v>
      </c>
      <c r="D444" s="186">
        <f t="shared" si="6"/>
        <v>135.227272727273</v>
      </c>
    </row>
    <row r="445" ht="18" customHeight="1" spans="1:4">
      <c r="A445" s="187" t="s">
        <v>448</v>
      </c>
      <c r="B445" s="184">
        <f>SUM(B446:B450)</f>
        <v>17387</v>
      </c>
      <c r="C445" s="185">
        <v>20471</v>
      </c>
      <c r="D445" s="186">
        <f t="shared" si="6"/>
        <v>84.9347857945386</v>
      </c>
    </row>
    <row r="446" ht="18" customHeight="1" spans="1:4">
      <c r="A446" s="189" t="s">
        <v>68</v>
      </c>
      <c r="B446" s="184">
        <v>309</v>
      </c>
      <c r="C446" s="185">
        <v>271</v>
      </c>
      <c r="D446" s="186">
        <f t="shared" si="6"/>
        <v>114.022140221402</v>
      </c>
    </row>
    <row r="447" ht="18" customHeight="1" spans="1:4">
      <c r="A447" s="189" t="s">
        <v>449</v>
      </c>
      <c r="B447" s="184">
        <v>491</v>
      </c>
      <c r="C447" s="185">
        <v>1632</v>
      </c>
      <c r="D447" s="186">
        <f t="shared" si="6"/>
        <v>30.0857843137255</v>
      </c>
    </row>
    <row r="448" ht="18" customHeight="1" spans="1:4">
      <c r="A448" s="189" t="s">
        <v>450</v>
      </c>
      <c r="B448" s="184">
        <v>122</v>
      </c>
      <c r="C448" s="185">
        <v>8287</v>
      </c>
      <c r="D448" s="186">
        <f t="shared" si="6"/>
        <v>1.47218535054905</v>
      </c>
    </row>
    <row r="449" ht="18" customHeight="1" spans="1:4">
      <c r="A449" s="189" t="s">
        <v>451</v>
      </c>
      <c r="B449" s="184">
        <v>0</v>
      </c>
      <c r="C449" s="185">
        <v>1</v>
      </c>
      <c r="D449" s="186">
        <f t="shared" si="6"/>
        <v>0</v>
      </c>
    </row>
    <row r="450" ht="18" customHeight="1" spans="1:4">
      <c r="A450" s="189" t="s">
        <v>452</v>
      </c>
      <c r="B450" s="184">
        <v>16465</v>
      </c>
      <c r="C450" s="188">
        <v>10280</v>
      </c>
      <c r="D450" s="186">
        <f t="shared" si="6"/>
        <v>160.165369649805</v>
      </c>
    </row>
    <row r="451" ht="18" customHeight="1" spans="1:4">
      <c r="A451" s="187" t="s">
        <v>453</v>
      </c>
      <c r="B451" s="184">
        <f>SUM(B452:B457)</f>
        <v>2655</v>
      </c>
      <c r="C451" s="185">
        <v>4581</v>
      </c>
      <c r="D451" s="186">
        <f t="shared" si="6"/>
        <v>57.9567779960707</v>
      </c>
    </row>
    <row r="452" ht="18" customHeight="1" spans="1:4">
      <c r="A452" s="189" t="s">
        <v>454</v>
      </c>
      <c r="B452" s="184">
        <v>492</v>
      </c>
      <c r="C452" s="185">
        <v>0</v>
      </c>
      <c r="D452" s="186" t="e">
        <f t="shared" si="6"/>
        <v>#DIV/0!</v>
      </c>
    </row>
    <row r="453" ht="18" customHeight="1" spans="1:4">
      <c r="A453" s="189" t="s">
        <v>455</v>
      </c>
      <c r="B453" s="184">
        <v>0</v>
      </c>
      <c r="C453" s="185">
        <v>455</v>
      </c>
      <c r="D453" s="186">
        <f t="shared" si="6"/>
        <v>0</v>
      </c>
    </row>
    <row r="454" ht="18" customHeight="1" spans="1:4">
      <c r="A454" s="189" t="s">
        <v>456</v>
      </c>
      <c r="B454" s="184">
        <v>1600</v>
      </c>
      <c r="C454" s="185">
        <v>3353</v>
      </c>
      <c r="D454" s="186">
        <f t="shared" ref="D454:D517" si="8">B454/C454*100</f>
        <v>47.7184610796302</v>
      </c>
    </row>
    <row r="455" ht="18" customHeight="1" spans="1:4">
      <c r="A455" s="189" t="s">
        <v>457</v>
      </c>
      <c r="B455" s="184">
        <v>350</v>
      </c>
      <c r="C455" s="185">
        <v>0</v>
      </c>
      <c r="D455" s="186" t="e">
        <f t="shared" si="8"/>
        <v>#DIV/0!</v>
      </c>
    </row>
    <row r="456" ht="18" customHeight="1" spans="1:4">
      <c r="A456" s="189" t="s">
        <v>458</v>
      </c>
      <c r="B456" s="184">
        <v>163</v>
      </c>
      <c r="C456" s="185">
        <v>626</v>
      </c>
      <c r="D456" s="186">
        <f t="shared" si="8"/>
        <v>26.038338658147</v>
      </c>
    </row>
    <row r="457" ht="18" customHeight="1" spans="1:4">
      <c r="A457" s="189" t="s">
        <v>459</v>
      </c>
      <c r="B457" s="184">
        <v>50</v>
      </c>
      <c r="C457" s="185">
        <v>147</v>
      </c>
      <c r="D457" s="186">
        <f t="shared" si="8"/>
        <v>34.0136054421769</v>
      </c>
    </row>
    <row r="458" ht="18" customHeight="1" spans="1:4">
      <c r="A458" s="187" t="s">
        <v>460</v>
      </c>
      <c r="B458" s="184">
        <f>SUM(B459:B461)</f>
        <v>1654</v>
      </c>
      <c r="C458" s="188">
        <v>1261</v>
      </c>
      <c r="D458" s="186">
        <f t="shared" si="8"/>
        <v>131.16574147502</v>
      </c>
    </row>
    <row r="459" ht="18" customHeight="1" spans="1:4">
      <c r="A459" s="189" t="s">
        <v>461</v>
      </c>
      <c r="B459" s="184">
        <v>371</v>
      </c>
      <c r="C459" s="185">
        <v>728</v>
      </c>
      <c r="D459" s="186">
        <f t="shared" si="8"/>
        <v>50.9615384615385</v>
      </c>
    </row>
    <row r="460" ht="18" customHeight="1" spans="1:4">
      <c r="A460" s="189" t="s">
        <v>462</v>
      </c>
      <c r="B460" s="184">
        <v>782</v>
      </c>
      <c r="C460" s="185">
        <v>533</v>
      </c>
      <c r="D460" s="186">
        <f t="shared" si="8"/>
        <v>146.71669793621</v>
      </c>
    </row>
    <row r="461" ht="18" customHeight="1" spans="1:4">
      <c r="A461" s="189" t="s">
        <v>463</v>
      </c>
      <c r="B461" s="184">
        <v>501</v>
      </c>
      <c r="C461" s="185">
        <v>0</v>
      </c>
      <c r="D461" s="186" t="e">
        <f t="shared" si="8"/>
        <v>#DIV/0!</v>
      </c>
    </row>
    <row r="462" ht="18" customHeight="1" spans="1:4">
      <c r="A462" s="187" t="s">
        <v>464</v>
      </c>
      <c r="B462" s="184">
        <f>SUM(B463:B463)</f>
        <v>611</v>
      </c>
      <c r="C462" s="185">
        <v>73</v>
      </c>
      <c r="D462" s="186">
        <f t="shared" si="8"/>
        <v>836.986301369863</v>
      </c>
    </row>
    <row r="463" ht="18" customHeight="1" spans="1:4">
      <c r="A463" s="189" t="s">
        <v>465</v>
      </c>
      <c r="B463" s="184">
        <v>611</v>
      </c>
      <c r="C463" s="185">
        <v>73</v>
      </c>
      <c r="D463" s="186">
        <f t="shared" si="8"/>
        <v>836.986301369863</v>
      </c>
    </row>
    <row r="464" ht="18" customHeight="1" spans="1:4">
      <c r="A464" s="187" t="s">
        <v>466</v>
      </c>
      <c r="B464" s="184">
        <f>B465</f>
        <v>5066</v>
      </c>
      <c r="C464" s="185">
        <v>419</v>
      </c>
      <c r="D464" s="186">
        <f t="shared" si="8"/>
        <v>1209.0692124105</v>
      </c>
    </row>
    <row r="465" ht="18" customHeight="1" spans="1:4">
      <c r="A465" s="189" t="s">
        <v>467</v>
      </c>
      <c r="B465" s="184">
        <v>5066</v>
      </c>
      <c r="C465" s="185">
        <v>419</v>
      </c>
      <c r="D465" s="186">
        <f t="shared" si="8"/>
        <v>1209.0692124105</v>
      </c>
    </row>
    <row r="466" ht="18" customHeight="1" spans="1:4">
      <c r="A466" s="187" t="s">
        <v>468</v>
      </c>
      <c r="B466" s="184">
        <f>SUM(B467,B476,B480,B482)</f>
        <v>14869</v>
      </c>
      <c r="C466" s="185">
        <v>19636</v>
      </c>
      <c r="D466" s="186">
        <f t="shared" si="8"/>
        <v>75.7231615400285</v>
      </c>
    </row>
    <row r="467" ht="18" customHeight="1" spans="1:4">
      <c r="A467" s="187" t="s">
        <v>469</v>
      </c>
      <c r="B467" s="184">
        <f>SUM(B468:B475)</f>
        <v>11941</v>
      </c>
      <c r="C467" s="185">
        <v>15697</v>
      </c>
      <c r="D467" s="186">
        <f t="shared" si="8"/>
        <v>76.0718608651335</v>
      </c>
    </row>
    <row r="468" ht="18" customHeight="1" spans="1:4">
      <c r="A468" s="189" t="s">
        <v>68</v>
      </c>
      <c r="B468" s="184">
        <v>1428</v>
      </c>
      <c r="C468" s="188">
        <v>1696</v>
      </c>
      <c r="D468" s="186">
        <f t="shared" si="8"/>
        <v>84.1981132075472</v>
      </c>
    </row>
    <row r="469" ht="18" customHeight="1" spans="1:4">
      <c r="A469" s="189" t="s">
        <v>72</v>
      </c>
      <c r="B469" s="184">
        <v>20</v>
      </c>
      <c r="C469" s="185">
        <v>24</v>
      </c>
      <c r="D469" s="186">
        <f t="shared" si="8"/>
        <v>83.3333333333333</v>
      </c>
    </row>
    <row r="470" ht="18" customHeight="1" spans="1:4">
      <c r="A470" s="189" t="s">
        <v>470</v>
      </c>
      <c r="B470" s="184">
        <v>4517</v>
      </c>
      <c r="C470" s="185">
        <v>8685</v>
      </c>
      <c r="D470" s="186">
        <f t="shared" si="8"/>
        <v>52.0092112838227</v>
      </c>
    </row>
    <row r="471" ht="18" customHeight="1" spans="1:4">
      <c r="A471" s="189" t="s">
        <v>471</v>
      </c>
      <c r="B471" s="184">
        <v>1070</v>
      </c>
      <c r="C471" s="185">
        <v>1468</v>
      </c>
      <c r="D471" s="186">
        <f t="shared" si="8"/>
        <v>72.8882833787466</v>
      </c>
    </row>
    <row r="472" ht="18" customHeight="1" spans="1:4">
      <c r="A472" s="189" t="s">
        <v>472</v>
      </c>
      <c r="B472" s="184">
        <v>2282</v>
      </c>
      <c r="C472" s="185">
        <v>0</v>
      </c>
      <c r="D472" s="186" t="e">
        <f t="shared" si="8"/>
        <v>#DIV/0!</v>
      </c>
    </row>
    <row r="473" ht="18" customHeight="1" spans="1:4">
      <c r="A473" s="189" t="s">
        <v>473</v>
      </c>
      <c r="B473" s="184">
        <v>148</v>
      </c>
      <c r="C473" s="185">
        <v>64</v>
      </c>
      <c r="D473" s="186">
        <f t="shared" si="8"/>
        <v>231.25</v>
      </c>
    </row>
    <row r="474" ht="18" customHeight="1" spans="1:4">
      <c r="A474" s="189" t="s">
        <v>474</v>
      </c>
      <c r="B474" s="184">
        <v>11</v>
      </c>
      <c r="C474" s="185">
        <v>0</v>
      </c>
      <c r="D474" s="186" t="e">
        <f t="shared" si="8"/>
        <v>#DIV/0!</v>
      </c>
    </row>
    <row r="475" ht="18" customHeight="1" spans="1:4">
      <c r="A475" s="189" t="s">
        <v>475</v>
      </c>
      <c r="B475" s="184">
        <v>2465</v>
      </c>
      <c r="C475" s="185">
        <v>3760</v>
      </c>
      <c r="D475" s="186">
        <f t="shared" si="8"/>
        <v>65.5585106382979</v>
      </c>
    </row>
    <row r="476" ht="18" customHeight="1" spans="1:4">
      <c r="A476" s="187" t="s">
        <v>476</v>
      </c>
      <c r="B476" s="184">
        <f>SUM(B477:B479)</f>
        <v>217</v>
      </c>
      <c r="C476" s="185">
        <v>304</v>
      </c>
      <c r="D476" s="186">
        <f t="shared" si="8"/>
        <v>71.3815789473684</v>
      </c>
    </row>
    <row r="477" ht="18" customHeight="1" spans="1:4">
      <c r="A477" s="189" t="s">
        <v>477</v>
      </c>
      <c r="B477" s="184">
        <v>1</v>
      </c>
      <c r="C477" s="185">
        <v>0</v>
      </c>
      <c r="D477" s="186" t="e">
        <f t="shared" si="8"/>
        <v>#DIV/0!</v>
      </c>
    </row>
    <row r="478" ht="18" customHeight="1" spans="1:4">
      <c r="A478" s="189" t="s">
        <v>478</v>
      </c>
      <c r="B478" s="184">
        <v>216</v>
      </c>
      <c r="C478" s="185">
        <v>236</v>
      </c>
      <c r="D478" s="186">
        <f t="shared" si="8"/>
        <v>91.5254237288136</v>
      </c>
    </row>
    <row r="479" ht="18" customHeight="1" spans="1:4">
      <c r="A479" s="189" t="s">
        <v>479</v>
      </c>
      <c r="B479" s="184">
        <v>0</v>
      </c>
      <c r="C479" s="185">
        <v>68</v>
      </c>
      <c r="D479" s="186">
        <f t="shared" si="8"/>
        <v>0</v>
      </c>
    </row>
    <row r="480" ht="18" customHeight="1" spans="1:4">
      <c r="A480" s="187" t="s">
        <v>480</v>
      </c>
      <c r="B480" s="184">
        <f>SUM(B481:B481)</f>
        <v>2688</v>
      </c>
      <c r="C480" s="185">
        <v>3529</v>
      </c>
      <c r="D480" s="186">
        <f t="shared" si="8"/>
        <v>76.1688863700765</v>
      </c>
    </row>
    <row r="481" ht="18" customHeight="1" spans="1:4">
      <c r="A481" s="189" t="s">
        <v>481</v>
      </c>
      <c r="B481" s="184">
        <v>2688</v>
      </c>
      <c r="C481" s="188">
        <v>3529</v>
      </c>
      <c r="D481" s="186">
        <f t="shared" si="8"/>
        <v>76.1688863700765</v>
      </c>
    </row>
    <row r="482" ht="18" customHeight="1" spans="1:4">
      <c r="A482" s="187" t="s">
        <v>482</v>
      </c>
      <c r="B482" s="184">
        <f>SUM(B483:B484)</f>
        <v>23</v>
      </c>
      <c r="C482" s="185">
        <v>106</v>
      </c>
      <c r="D482" s="186">
        <f t="shared" si="8"/>
        <v>21.6981132075472</v>
      </c>
    </row>
    <row r="483" ht="18" customHeight="1" spans="1:4">
      <c r="A483" s="189" t="s">
        <v>483</v>
      </c>
      <c r="B483" s="184">
        <v>7</v>
      </c>
      <c r="C483" s="185">
        <v>100</v>
      </c>
      <c r="D483" s="186">
        <f t="shared" si="8"/>
        <v>7</v>
      </c>
    </row>
    <row r="484" ht="18" customHeight="1" spans="1:4">
      <c r="A484" s="189" t="s">
        <v>484</v>
      </c>
      <c r="B484" s="184">
        <v>16</v>
      </c>
      <c r="C484" s="185">
        <v>6</v>
      </c>
      <c r="D484" s="186">
        <f t="shared" si="8"/>
        <v>266.666666666667</v>
      </c>
    </row>
    <row r="485" ht="18" customHeight="1" spans="1:4">
      <c r="A485" s="187" t="s">
        <v>485</v>
      </c>
      <c r="B485" s="184">
        <f>SUM(B486,B488,B491)</f>
        <v>954</v>
      </c>
      <c r="C485" s="185">
        <v>2011</v>
      </c>
      <c r="D485" s="186">
        <f t="shared" si="8"/>
        <v>47.4390850323222</v>
      </c>
    </row>
    <row r="486" ht="18" customHeight="1" spans="1:4">
      <c r="A486" s="187" t="s">
        <v>486</v>
      </c>
      <c r="B486" s="184">
        <f>SUM(B487:B487)</f>
        <v>340</v>
      </c>
      <c r="C486" s="185">
        <v>140</v>
      </c>
      <c r="D486" s="186">
        <f t="shared" si="8"/>
        <v>242.857142857143</v>
      </c>
    </row>
    <row r="487" ht="18" customHeight="1" spans="1:4">
      <c r="A487" s="189" t="s">
        <v>487</v>
      </c>
      <c r="B487" s="184">
        <v>340</v>
      </c>
      <c r="C487" s="185">
        <v>140</v>
      </c>
      <c r="D487" s="186">
        <f t="shared" si="8"/>
        <v>242.857142857143</v>
      </c>
    </row>
    <row r="488" ht="18" customHeight="1" spans="1:4">
      <c r="A488" s="187" t="s">
        <v>488</v>
      </c>
      <c r="B488" s="184">
        <f>SUM(B489:B490)</f>
        <v>116</v>
      </c>
      <c r="C488" s="188">
        <v>992</v>
      </c>
      <c r="D488" s="186">
        <f t="shared" si="8"/>
        <v>11.6935483870968</v>
      </c>
    </row>
    <row r="489" ht="18" customHeight="1" spans="1:4">
      <c r="A489" s="189" t="s">
        <v>489</v>
      </c>
      <c r="B489" s="184">
        <v>55</v>
      </c>
      <c r="C489" s="185">
        <v>30</v>
      </c>
      <c r="D489" s="186">
        <f t="shared" si="8"/>
        <v>183.333333333333</v>
      </c>
    </row>
    <row r="490" ht="18" customHeight="1" spans="1:4">
      <c r="A490" s="189" t="s">
        <v>490</v>
      </c>
      <c r="B490" s="184">
        <v>61</v>
      </c>
      <c r="C490" s="185">
        <v>962</v>
      </c>
      <c r="D490" s="186">
        <f t="shared" si="8"/>
        <v>6.34095634095634</v>
      </c>
    </row>
    <row r="491" ht="18" customHeight="1" spans="1:4">
      <c r="A491" s="187" t="s">
        <v>491</v>
      </c>
      <c r="B491" s="184">
        <f>SUM(B492:B492)</f>
        <v>498</v>
      </c>
      <c r="C491" s="185">
        <v>879</v>
      </c>
      <c r="D491" s="186">
        <f t="shared" si="8"/>
        <v>56.6552901023891</v>
      </c>
    </row>
    <row r="492" ht="18" customHeight="1" spans="1:4">
      <c r="A492" s="189" t="s">
        <v>492</v>
      </c>
      <c r="B492" s="184">
        <v>498</v>
      </c>
      <c r="C492" s="185">
        <v>879</v>
      </c>
      <c r="D492" s="186">
        <f t="shared" si="8"/>
        <v>56.6552901023891</v>
      </c>
    </row>
    <row r="493" ht="18" customHeight="1" spans="1:4">
      <c r="A493" s="187" t="s">
        <v>493</v>
      </c>
      <c r="B493" s="184">
        <f>SUM(B494,B498,B500)</f>
        <v>1638</v>
      </c>
      <c r="C493" s="185">
        <v>1454</v>
      </c>
      <c r="D493" s="186">
        <f t="shared" si="8"/>
        <v>112.654745529574</v>
      </c>
    </row>
    <row r="494" ht="18" customHeight="1" spans="1:4">
      <c r="A494" s="187" t="s">
        <v>494</v>
      </c>
      <c r="B494" s="184">
        <f>SUM(B495:B497)</f>
        <v>1575</v>
      </c>
      <c r="C494" s="185">
        <v>1404</v>
      </c>
      <c r="D494" s="186">
        <f t="shared" si="8"/>
        <v>112.179487179487</v>
      </c>
    </row>
    <row r="495" ht="18" customHeight="1" spans="1:4">
      <c r="A495" s="189" t="s">
        <v>68</v>
      </c>
      <c r="B495" s="184">
        <v>210</v>
      </c>
      <c r="C495" s="185">
        <v>192</v>
      </c>
      <c r="D495" s="186">
        <f t="shared" si="8"/>
        <v>109.375</v>
      </c>
    </row>
    <row r="496" ht="18" customHeight="1" spans="1:4">
      <c r="A496" s="189" t="s">
        <v>495</v>
      </c>
      <c r="B496" s="184">
        <v>477</v>
      </c>
      <c r="C496" s="185">
        <v>303</v>
      </c>
      <c r="D496" s="186">
        <f t="shared" si="8"/>
        <v>157.425742574257</v>
      </c>
    </row>
    <row r="497" ht="18" customHeight="1" spans="1:4">
      <c r="A497" s="189" t="s">
        <v>496</v>
      </c>
      <c r="B497" s="184">
        <v>888</v>
      </c>
      <c r="C497" s="185">
        <v>909</v>
      </c>
      <c r="D497" s="186">
        <f t="shared" si="8"/>
        <v>97.6897689768977</v>
      </c>
    </row>
    <row r="498" ht="18" customHeight="1" spans="1:4">
      <c r="A498" s="187" t="s">
        <v>497</v>
      </c>
      <c r="B498" s="184">
        <f>SUM(B499:B499)</f>
        <v>53</v>
      </c>
      <c r="C498" s="185">
        <v>43</v>
      </c>
      <c r="D498" s="186">
        <f t="shared" si="8"/>
        <v>123.255813953488</v>
      </c>
    </row>
    <row r="499" ht="18" customHeight="1" spans="1:4">
      <c r="A499" s="189" t="s">
        <v>498</v>
      </c>
      <c r="B499" s="184">
        <v>53</v>
      </c>
      <c r="C499" s="185">
        <v>43</v>
      </c>
      <c r="D499" s="186">
        <f t="shared" si="8"/>
        <v>123.255813953488</v>
      </c>
    </row>
    <row r="500" ht="18" customHeight="1" spans="1:4">
      <c r="A500" s="187" t="s">
        <v>499</v>
      </c>
      <c r="B500" s="184">
        <f>SUM(B501:B501)</f>
        <v>10</v>
      </c>
      <c r="C500" s="188">
        <v>7</v>
      </c>
      <c r="D500" s="186">
        <f t="shared" si="8"/>
        <v>142.857142857143</v>
      </c>
    </row>
    <row r="501" ht="18" customHeight="1" spans="1:4">
      <c r="A501" s="189" t="s">
        <v>500</v>
      </c>
      <c r="B501" s="184">
        <v>10</v>
      </c>
      <c r="C501" s="185">
        <v>7</v>
      </c>
      <c r="D501" s="186">
        <f t="shared" si="8"/>
        <v>142.857142857143</v>
      </c>
    </row>
    <row r="502" ht="18" customHeight="1" spans="1:4">
      <c r="A502" s="187" t="s">
        <v>501</v>
      </c>
      <c r="B502" s="184">
        <f>SUM(B503,B505,B507)</f>
        <v>56</v>
      </c>
      <c r="C502" s="185">
        <v>35</v>
      </c>
      <c r="D502" s="186">
        <f t="shared" si="8"/>
        <v>160</v>
      </c>
    </row>
    <row r="503" ht="18" customHeight="1" spans="1:4">
      <c r="A503" s="187" t="s">
        <v>502</v>
      </c>
      <c r="B503" s="184">
        <f>SUM(B504:B504)</f>
        <v>0</v>
      </c>
      <c r="C503" s="185">
        <v>15</v>
      </c>
      <c r="D503" s="186">
        <f t="shared" si="8"/>
        <v>0</v>
      </c>
    </row>
    <row r="504" ht="18" customHeight="1" spans="1:4">
      <c r="A504" s="189" t="s">
        <v>503</v>
      </c>
      <c r="B504" s="184">
        <v>0</v>
      </c>
      <c r="C504" s="185">
        <v>15</v>
      </c>
      <c r="D504" s="186">
        <f t="shared" si="8"/>
        <v>0</v>
      </c>
    </row>
    <row r="505" ht="18" customHeight="1" spans="1:4">
      <c r="A505" s="187" t="s">
        <v>504</v>
      </c>
      <c r="B505" s="184">
        <f>SUM(B506:B506)</f>
        <v>20</v>
      </c>
      <c r="C505" s="185">
        <v>0</v>
      </c>
      <c r="D505" s="186" t="e">
        <f t="shared" si="8"/>
        <v>#DIV/0!</v>
      </c>
    </row>
    <row r="506" ht="18" customHeight="1" spans="1:4">
      <c r="A506" s="189" t="s">
        <v>505</v>
      </c>
      <c r="B506" s="184">
        <v>20</v>
      </c>
      <c r="C506" s="185">
        <v>0</v>
      </c>
      <c r="D506" s="186" t="e">
        <f t="shared" si="8"/>
        <v>#DIV/0!</v>
      </c>
    </row>
    <row r="507" ht="18" customHeight="1" spans="1:4">
      <c r="A507" s="187" t="s">
        <v>506</v>
      </c>
      <c r="B507" s="184">
        <f>SUM(B508:B508)</f>
        <v>36</v>
      </c>
      <c r="C507" s="185">
        <v>20</v>
      </c>
      <c r="D507" s="186">
        <f t="shared" si="8"/>
        <v>180</v>
      </c>
    </row>
    <row r="508" ht="18" customHeight="1" spans="1:4">
      <c r="A508" s="189" t="s">
        <v>507</v>
      </c>
      <c r="B508" s="184">
        <v>36</v>
      </c>
      <c r="C508" s="185">
        <v>20</v>
      </c>
      <c r="D508" s="186">
        <f t="shared" si="8"/>
        <v>180</v>
      </c>
    </row>
    <row r="509" ht="18" customHeight="1" spans="1:4">
      <c r="A509" s="187" t="s">
        <v>508</v>
      </c>
      <c r="B509" s="184">
        <f>SUM(B510,B517)</f>
        <v>2063</v>
      </c>
      <c r="C509" s="185">
        <v>2053</v>
      </c>
      <c r="D509" s="186">
        <f t="shared" si="8"/>
        <v>100.487092060399</v>
      </c>
    </row>
    <row r="510" ht="18" customHeight="1" spans="1:4">
      <c r="A510" s="187" t="s">
        <v>509</v>
      </c>
      <c r="B510" s="184">
        <f>SUM(B511:B516)</f>
        <v>1932</v>
      </c>
      <c r="C510" s="185">
        <v>1973</v>
      </c>
      <c r="D510" s="186">
        <f t="shared" si="8"/>
        <v>97.9219462747086</v>
      </c>
    </row>
    <row r="511" ht="18" customHeight="1" spans="1:4">
      <c r="A511" s="189" t="s">
        <v>68</v>
      </c>
      <c r="B511" s="184">
        <v>753</v>
      </c>
      <c r="C511" s="185">
        <v>698</v>
      </c>
      <c r="D511" s="186">
        <f t="shared" si="8"/>
        <v>107.879656160458</v>
      </c>
    </row>
    <row r="512" ht="18" customHeight="1" spans="1:4">
      <c r="A512" s="189" t="s">
        <v>510</v>
      </c>
      <c r="B512" s="184">
        <v>36</v>
      </c>
      <c r="C512" s="188">
        <v>8</v>
      </c>
      <c r="D512" s="186">
        <f t="shared" si="8"/>
        <v>450</v>
      </c>
    </row>
    <row r="513" ht="18" customHeight="1" spans="1:4">
      <c r="A513" s="189" t="s">
        <v>511</v>
      </c>
      <c r="B513" s="184">
        <v>118</v>
      </c>
      <c r="C513" s="185">
        <v>121</v>
      </c>
      <c r="D513" s="186">
        <f t="shared" si="8"/>
        <v>97.5206611570248</v>
      </c>
    </row>
    <row r="514" ht="18" customHeight="1" spans="1:4">
      <c r="A514" s="189" t="s">
        <v>512</v>
      </c>
      <c r="B514" s="184">
        <v>49</v>
      </c>
      <c r="C514" s="185">
        <v>0</v>
      </c>
      <c r="D514" s="186" t="e">
        <f t="shared" si="8"/>
        <v>#DIV/0!</v>
      </c>
    </row>
    <row r="515" ht="18" customHeight="1" spans="1:4">
      <c r="A515" s="189" t="s">
        <v>75</v>
      </c>
      <c r="B515" s="184">
        <v>52</v>
      </c>
      <c r="C515" s="185">
        <v>165</v>
      </c>
      <c r="D515" s="186">
        <f t="shared" si="8"/>
        <v>31.5151515151515</v>
      </c>
    </row>
    <row r="516" ht="18" customHeight="1" spans="1:4">
      <c r="A516" s="189" t="s">
        <v>513</v>
      </c>
      <c r="B516" s="184">
        <v>924</v>
      </c>
      <c r="C516" s="185">
        <v>981</v>
      </c>
      <c r="D516" s="186">
        <f t="shared" si="8"/>
        <v>94.1896024464832</v>
      </c>
    </row>
    <row r="517" ht="18" customHeight="1" spans="1:4">
      <c r="A517" s="187" t="s">
        <v>514</v>
      </c>
      <c r="B517" s="184">
        <f>SUM(B518:B520)</f>
        <v>131</v>
      </c>
      <c r="C517" s="185">
        <v>80</v>
      </c>
      <c r="D517" s="186">
        <f t="shared" si="8"/>
        <v>163.75</v>
      </c>
    </row>
    <row r="518" ht="18" customHeight="1" spans="1:4">
      <c r="A518" s="189" t="s">
        <v>515</v>
      </c>
      <c r="B518" s="184">
        <v>75</v>
      </c>
      <c r="C518" s="185">
        <v>0</v>
      </c>
      <c r="D518" s="186" t="e">
        <f t="shared" ref="D518:D568" si="9">B518/C518*100</f>
        <v>#DIV/0!</v>
      </c>
    </row>
    <row r="519" ht="18" customHeight="1" spans="1:4">
      <c r="A519" s="189" t="s">
        <v>516</v>
      </c>
      <c r="B519" s="184">
        <v>0</v>
      </c>
      <c r="C519" s="185">
        <v>40</v>
      </c>
      <c r="D519" s="186">
        <f t="shared" si="9"/>
        <v>0</v>
      </c>
    </row>
    <row r="520" ht="18" customHeight="1" spans="1:4">
      <c r="A520" s="189" t="s">
        <v>517</v>
      </c>
      <c r="B520" s="184">
        <v>56</v>
      </c>
      <c r="C520" s="185">
        <v>40</v>
      </c>
      <c r="D520" s="186">
        <f t="shared" si="9"/>
        <v>140</v>
      </c>
    </row>
    <row r="521" ht="18" customHeight="1" spans="1:4">
      <c r="A521" s="187" t="s">
        <v>518</v>
      </c>
      <c r="B521" s="184">
        <f>SUM(B522,B529,B531)</f>
        <v>5785</v>
      </c>
      <c r="C521" s="185">
        <v>6403</v>
      </c>
      <c r="D521" s="186">
        <f t="shared" si="9"/>
        <v>90.348274246447</v>
      </c>
    </row>
    <row r="522" ht="18" customHeight="1" spans="1:4">
      <c r="A522" s="187" t="s">
        <v>519</v>
      </c>
      <c r="B522" s="184">
        <f>SUM(B523:B528)</f>
        <v>5644</v>
      </c>
      <c r="C522" s="188">
        <v>5972</v>
      </c>
      <c r="D522" s="186">
        <f t="shared" si="9"/>
        <v>94.5077026121902</v>
      </c>
    </row>
    <row r="523" ht="18" customHeight="1" spans="1:4">
      <c r="A523" s="189" t="s">
        <v>520</v>
      </c>
      <c r="B523" s="184">
        <v>20</v>
      </c>
      <c r="C523" s="185">
        <v>35</v>
      </c>
      <c r="D523" s="186">
        <f t="shared" si="9"/>
        <v>57.1428571428571</v>
      </c>
    </row>
    <row r="524" ht="18" customHeight="1" spans="1:4">
      <c r="A524" s="189" t="s">
        <v>521</v>
      </c>
      <c r="B524" s="184">
        <v>2356</v>
      </c>
      <c r="C524" s="185">
        <v>2421</v>
      </c>
      <c r="D524" s="186">
        <f t="shared" si="9"/>
        <v>97.3151590251962</v>
      </c>
    </row>
    <row r="525" ht="18" customHeight="1" spans="1:4">
      <c r="A525" s="189" t="s">
        <v>522</v>
      </c>
      <c r="B525" s="184">
        <v>240</v>
      </c>
      <c r="C525" s="185">
        <v>243</v>
      </c>
      <c r="D525" s="186">
        <f t="shared" si="9"/>
        <v>98.7654320987654</v>
      </c>
    </row>
    <row r="526" ht="18" customHeight="1" spans="1:4">
      <c r="A526" s="189" t="s">
        <v>523</v>
      </c>
      <c r="B526" s="184">
        <v>0</v>
      </c>
      <c r="C526" s="185">
        <v>1</v>
      </c>
      <c r="D526" s="186">
        <f t="shared" si="9"/>
        <v>0</v>
      </c>
    </row>
    <row r="527" ht="18" customHeight="1" spans="1:4">
      <c r="A527" s="189" t="s">
        <v>524</v>
      </c>
      <c r="B527" s="184">
        <v>1004</v>
      </c>
      <c r="C527" s="185">
        <v>300</v>
      </c>
      <c r="D527" s="186">
        <f t="shared" si="9"/>
        <v>334.666666666667</v>
      </c>
    </row>
    <row r="528" ht="18" customHeight="1" spans="1:4">
      <c r="A528" s="189" t="s">
        <v>525</v>
      </c>
      <c r="B528" s="184">
        <v>2024</v>
      </c>
      <c r="C528" s="185">
        <v>2972</v>
      </c>
      <c r="D528" s="186">
        <f t="shared" si="9"/>
        <v>68.1022880215343</v>
      </c>
    </row>
    <row r="529" ht="18" customHeight="1" spans="1:4">
      <c r="A529" s="187" t="s">
        <v>526</v>
      </c>
      <c r="B529" s="184">
        <f>SUM(B530:B530)</f>
        <v>0</v>
      </c>
      <c r="C529" s="185">
        <v>431</v>
      </c>
      <c r="D529" s="186">
        <f t="shared" si="9"/>
        <v>0</v>
      </c>
    </row>
    <row r="530" ht="18" customHeight="1" spans="1:4">
      <c r="A530" s="189" t="s">
        <v>527</v>
      </c>
      <c r="B530" s="184">
        <v>0</v>
      </c>
      <c r="C530" s="185">
        <v>431</v>
      </c>
      <c r="D530" s="186">
        <f t="shared" si="9"/>
        <v>0</v>
      </c>
    </row>
    <row r="531" ht="18" customHeight="1" spans="1:4">
      <c r="A531" s="187" t="s">
        <v>528</v>
      </c>
      <c r="B531" s="184">
        <f>SUM(B532:B532)</f>
        <v>141</v>
      </c>
      <c r="C531" s="185">
        <v>0</v>
      </c>
      <c r="D531" s="186" t="e">
        <f t="shared" si="9"/>
        <v>#DIV/0!</v>
      </c>
    </row>
    <row r="532" ht="18" customHeight="1" spans="1:4">
      <c r="A532" s="189" t="s">
        <v>529</v>
      </c>
      <c r="B532" s="184">
        <v>141</v>
      </c>
      <c r="C532" s="185">
        <v>0</v>
      </c>
      <c r="D532" s="186" t="e">
        <f t="shared" si="9"/>
        <v>#DIV/0!</v>
      </c>
    </row>
    <row r="533" ht="18" customHeight="1" spans="1:4">
      <c r="A533" s="187" t="s">
        <v>530</v>
      </c>
      <c r="B533" s="184">
        <f>SUM(B534,B537,B539)</f>
        <v>489</v>
      </c>
      <c r="C533" s="185">
        <v>572</v>
      </c>
      <c r="D533" s="186">
        <f t="shared" si="9"/>
        <v>85.4895104895105</v>
      </c>
    </row>
    <row r="534" ht="18" customHeight="1" spans="1:4">
      <c r="A534" s="187" t="s">
        <v>531</v>
      </c>
      <c r="B534" s="184">
        <f>SUM(B535:B536)</f>
        <v>312</v>
      </c>
      <c r="C534" s="188">
        <v>236</v>
      </c>
      <c r="D534" s="186">
        <f t="shared" si="9"/>
        <v>132.203389830508</v>
      </c>
    </row>
    <row r="535" ht="18" customHeight="1" spans="1:4">
      <c r="A535" s="189" t="s">
        <v>532</v>
      </c>
      <c r="B535" s="184">
        <v>173</v>
      </c>
      <c r="C535" s="185">
        <v>100</v>
      </c>
      <c r="D535" s="186">
        <f t="shared" si="9"/>
        <v>173</v>
      </c>
    </row>
    <row r="536" ht="18" customHeight="1" spans="1:4">
      <c r="A536" s="189" t="s">
        <v>533</v>
      </c>
      <c r="B536" s="184">
        <v>139</v>
      </c>
      <c r="C536" s="185">
        <v>136</v>
      </c>
      <c r="D536" s="186">
        <f t="shared" si="9"/>
        <v>102.205882352941</v>
      </c>
    </row>
    <row r="537" ht="18" customHeight="1" spans="1:4">
      <c r="A537" s="187" t="s">
        <v>534</v>
      </c>
      <c r="B537" s="184">
        <f>SUM(B538:B538)</f>
        <v>0</v>
      </c>
      <c r="C537" s="185">
        <v>114</v>
      </c>
      <c r="D537" s="186">
        <f t="shared" si="9"/>
        <v>0</v>
      </c>
    </row>
    <row r="538" ht="18" customHeight="1" spans="1:4">
      <c r="A538" s="189" t="s">
        <v>535</v>
      </c>
      <c r="B538" s="184">
        <v>0</v>
      </c>
      <c r="C538" s="185">
        <v>114</v>
      </c>
      <c r="D538" s="186">
        <f t="shared" si="9"/>
        <v>0</v>
      </c>
    </row>
    <row r="539" ht="18" customHeight="1" spans="1:4">
      <c r="A539" s="187" t="s">
        <v>536</v>
      </c>
      <c r="B539" s="184">
        <f>SUM(B540:B540)</f>
        <v>177</v>
      </c>
      <c r="C539" s="185">
        <v>222</v>
      </c>
      <c r="D539" s="186">
        <f t="shared" si="9"/>
        <v>79.7297297297297</v>
      </c>
    </row>
    <row r="540" ht="18" customHeight="1" spans="1:4">
      <c r="A540" s="189" t="s">
        <v>537</v>
      </c>
      <c r="B540" s="184">
        <v>177</v>
      </c>
      <c r="C540" s="185">
        <v>222</v>
      </c>
      <c r="D540" s="186">
        <f t="shared" si="9"/>
        <v>79.7297297297297</v>
      </c>
    </row>
    <row r="541" ht="18" customHeight="1" spans="1:4">
      <c r="A541" s="187" t="s">
        <v>538</v>
      </c>
      <c r="B541" s="184">
        <f>SUM(B542,B547,B550,B552,B556,B561)</f>
        <v>2109</v>
      </c>
      <c r="C541" s="185">
        <v>2045</v>
      </c>
      <c r="D541" s="186">
        <f t="shared" si="9"/>
        <v>103.129584352078</v>
      </c>
    </row>
    <row r="542" ht="18" customHeight="1" spans="1:4">
      <c r="A542" s="187" t="s">
        <v>539</v>
      </c>
      <c r="B542" s="184">
        <f>SUM(B543:B546)</f>
        <v>524</v>
      </c>
      <c r="C542" s="188">
        <v>610</v>
      </c>
      <c r="D542" s="186">
        <f t="shared" si="9"/>
        <v>85.9016393442623</v>
      </c>
    </row>
    <row r="543" ht="18" customHeight="1" spans="1:4">
      <c r="A543" s="189" t="s">
        <v>68</v>
      </c>
      <c r="B543" s="184">
        <v>401</v>
      </c>
      <c r="C543" s="185">
        <v>366</v>
      </c>
      <c r="D543" s="186">
        <f t="shared" si="9"/>
        <v>109.562841530055</v>
      </c>
    </row>
    <row r="544" ht="18" customHeight="1" spans="1:4">
      <c r="A544" s="189" t="s">
        <v>540</v>
      </c>
      <c r="B544" s="184">
        <v>68</v>
      </c>
      <c r="C544" s="185">
        <v>131</v>
      </c>
      <c r="D544" s="186">
        <f t="shared" si="9"/>
        <v>51.9083969465649</v>
      </c>
    </row>
    <row r="545" ht="18" customHeight="1" spans="1:4">
      <c r="A545" s="189" t="s">
        <v>541</v>
      </c>
      <c r="B545" s="184">
        <v>0</v>
      </c>
      <c r="C545" s="185">
        <v>5</v>
      </c>
      <c r="D545" s="186">
        <f t="shared" si="9"/>
        <v>0</v>
      </c>
    </row>
    <row r="546" ht="18" customHeight="1" spans="1:4">
      <c r="A546" s="189" t="s">
        <v>542</v>
      </c>
      <c r="B546" s="184">
        <v>55</v>
      </c>
      <c r="C546" s="185">
        <v>108</v>
      </c>
      <c r="D546" s="186">
        <f t="shared" si="9"/>
        <v>50.9259259259259</v>
      </c>
    </row>
    <row r="547" ht="18" customHeight="1" spans="1:4">
      <c r="A547" s="187" t="s">
        <v>543</v>
      </c>
      <c r="B547" s="184">
        <f>SUM(B548:B549)</f>
        <v>488</v>
      </c>
      <c r="C547" s="185">
        <v>105</v>
      </c>
      <c r="D547" s="186">
        <f t="shared" si="9"/>
        <v>464.761904761905</v>
      </c>
    </row>
    <row r="548" ht="18" customHeight="1" spans="1:4">
      <c r="A548" s="189" t="s">
        <v>68</v>
      </c>
      <c r="B548" s="184">
        <v>200</v>
      </c>
      <c r="C548" s="185">
        <v>0</v>
      </c>
      <c r="D548" s="186" t="e">
        <f t="shared" si="9"/>
        <v>#DIV/0!</v>
      </c>
    </row>
    <row r="549" ht="18" customHeight="1" spans="1:4">
      <c r="A549" s="189" t="s">
        <v>544</v>
      </c>
      <c r="B549" s="184">
        <v>288</v>
      </c>
      <c r="C549" s="185">
        <v>105</v>
      </c>
      <c r="D549" s="186">
        <f t="shared" si="9"/>
        <v>274.285714285714</v>
      </c>
    </row>
    <row r="550" ht="18" customHeight="1" spans="1:4">
      <c r="A550" s="187" t="s">
        <v>545</v>
      </c>
      <c r="B550" s="184">
        <f>SUM(B551:B551)</f>
        <v>2</v>
      </c>
      <c r="C550" s="185">
        <v>3</v>
      </c>
      <c r="D550" s="186">
        <f t="shared" si="9"/>
        <v>66.6666666666667</v>
      </c>
    </row>
    <row r="551" ht="18" customHeight="1" spans="1:4">
      <c r="A551" s="189" t="s">
        <v>546</v>
      </c>
      <c r="B551" s="184">
        <v>2</v>
      </c>
      <c r="C551" s="185">
        <v>3</v>
      </c>
      <c r="D551" s="186">
        <f t="shared" si="9"/>
        <v>66.6666666666667</v>
      </c>
    </row>
    <row r="552" ht="18" customHeight="1" spans="1:4">
      <c r="A552" s="187" t="s">
        <v>547</v>
      </c>
      <c r="B552" s="184">
        <f>SUM(B553:B555)</f>
        <v>476</v>
      </c>
      <c r="C552" s="185">
        <v>373</v>
      </c>
      <c r="D552" s="186">
        <f t="shared" si="9"/>
        <v>127.613941018767</v>
      </c>
    </row>
    <row r="553" ht="18" customHeight="1" spans="1:4">
      <c r="A553" s="189" t="s">
        <v>548</v>
      </c>
      <c r="B553" s="184">
        <v>417</v>
      </c>
      <c r="C553" s="185">
        <v>209</v>
      </c>
      <c r="D553" s="186">
        <f t="shared" si="9"/>
        <v>199.521531100478</v>
      </c>
    </row>
    <row r="554" ht="18" customHeight="1" spans="1:4">
      <c r="A554" s="189" t="s">
        <v>549</v>
      </c>
      <c r="B554" s="184">
        <v>55</v>
      </c>
      <c r="C554" s="185">
        <v>5</v>
      </c>
      <c r="D554" s="186">
        <f t="shared" si="9"/>
        <v>1100</v>
      </c>
    </row>
    <row r="555" ht="18" customHeight="1" spans="1:4">
      <c r="A555" s="189" t="s">
        <v>550</v>
      </c>
      <c r="B555" s="184">
        <v>4</v>
      </c>
      <c r="C555" s="188">
        <v>159</v>
      </c>
      <c r="D555" s="186">
        <f t="shared" si="9"/>
        <v>2.51572327044025</v>
      </c>
    </row>
    <row r="556" ht="18" customHeight="1" spans="1:4">
      <c r="A556" s="187" t="s">
        <v>551</v>
      </c>
      <c r="B556" s="193">
        <f>SUM(B559:B560)</f>
        <v>308</v>
      </c>
      <c r="C556" s="185">
        <v>954</v>
      </c>
      <c r="D556" s="186">
        <f t="shared" si="9"/>
        <v>32.2851153039832</v>
      </c>
    </row>
    <row r="557" ht="18" customHeight="1" spans="1:4">
      <c r="A557" s="189" t="s">
        <v>552</v>
      </c>
      <c r="B557" s="193">
        <v>0</v>
      </c>
      <c r="C557" s="185">
        <v>282</v>
      </c>
      <c r="D557" s="186">
        <f t="shared" si="9"/>
        <v>0</v>
      </c>
    </row>
    <row r="558" ht="18" customHeight="1" spans="1:4">
      <c r="A558" s="189" t="s">
        <v>553</v>
      </c>
      <c r="B558" s="193">
        <v>0</v>
      </c>
      <c r="C558" s="185">
        <v>0</v>
      </c>
      <c r="D558" s="186" t="e">
        <f t="shared" si="9"/>
        <v>#DIV/0!</v>
      </c>
    </row>
    <row r="559" ht="18" customHeight="1" spans="1:4">
      <c r="A559" s="189" t="s">
        <v>554</v>
      </c>
      <c r="B559" s="184">
        <v>268</v>
      </c>
      <c r="C559" s="185">
        <v>346</v>
      </c>
      <c r="D559" s="186">
        <f t="shared" si="9"/>
        <v>77.4566473988439</v>
      </c>
    </row>
    <row r="560" ht="18" customHeight="1" spans="1:4">
      <c r="A560" s="189" t="s">
        <v>555</v>
      </c>
      <c r="B560" s="184">
        <v>40</v>
      </c>
      <c r="C560" s="185">
        <v>326</v>
      </c>
      <c r="D560" s="186">
        <f t="shared" si="9"/>
        <v>12.2699386503067</v>
      </c>
    </row>
    <row r="561" ht="18" customHeight="1" spans="1:4">
      <c r="A561" s="187" t="s">
        <v>556</v>
      </c>
      <c r="B561" s="184">
        <f t="shared" ref="B561:B564" si="10">B562</f>
        <v>311</v>
      </c>
      <c r="C561" s="185">
        <v>0</v>
      </c>
      <c r="D561" s="186" t="e">
        <f t="shared" si="9"/>
        <v>#DIV/0!</v>
      </c>
    </row>
    <row r="562" ht="18" customHeight="1" spans="1:4">
      <c r="A562" s="189" t="s">
        <v>557</v>
      </c>
      <c r="B562" s="184">
        <v>311</v>
      </c>
      <c r="C562" s="185">
        <v>0</v>
      </c>
      <c r="D562" s="186" t="e">
        <f t="shared" si="9"/>
        <v>#DIV/0!</v>
      </c>
    </row>
    <row r="563" ht="18" customHeight="1" spans="1:4">
      <c r="A563" s="187" t="s">
        <v>558</v>
      </c>
      <c r="B563" s="184">
        <f t="shared" si="10"/>
        <v>8</v>
      </c>
      <c r="C563" s="185">
        <v>0</v>
      </c>
      <c r="D563" s="186" t="e">
        <f t="shared" si="9"/>
        <v>#DIV/0!</v>
      </c>
    </row>
    <row r="564" ht="18" customHeight="1" spans="1:4">
      <c r="A564" s="187" t="s">
        <v>559</v>
      </c>
      <c r="B564" s="184">
        <f t="shared" si="10"/>
        <v>8</v>
      </c>
      <c r="C564" s="185">
        <v>0</v>
      </c>
      <c r="D564" s="186" t="e">
        <f t="shared" si="9"/>
        <v>#DIV/0!</v>
      </c>
    </row>
    <row r="565" ht="18" customHeight="1" spans="1:4">
      <c r="A565" s="189" t="s">
        <v>560</v>
      </c>
      <c r="B565" s="184">
        <v>8</v>
      </c>
      <c r="C565" s="185">
        <v>0</v>
      </c>
      <c r="D565" s="186" t="e">
        <f t="shared" si="9"/>
        <v>#DIV/0!</v>
      </c>
    </row>
    <row r="566" ht="18" customHeight="1" spans="1:4">
      <c r="A566" s="187" t="s">
        <v>561</v>
      </c>
      <c r="B566" s="184">
        <f>SUM(B567)</f>
        <v>5388</v>
      </c>
      <c r="C566" s="185">
        <v>4551</v>
      </c>
      <c r="D566" s="186">
        <f t="shared" si="9"/>
        <v>118.391562294001</v>
      </c>
    </row>
    <row r="567" ht="18" customHeight="1" spans="1:4">
      <c r="A567" s="187" t="s">
        <v>562</v>
      </c>
      <c r="B567" s="184">
        <f>SUM(B568:B568)</f>
        <v>5388</v>
      </c>
      <c r="C567" s="185">
        <v>4551</v>
      </c>
      <c r="D567" s="186">
        <f t="shared" si="9"/>
        <v>118.391562294001</v>
      </c>
    </row>
    <row r="568" ht="18" customHeight="1" spans="1:4">
      <c r="A568" s="189" t="s">
        <v>563</v>
      </c>
      <c r="B568" s="184">
        <v>5388</v>
      </c>
      <c r="C568" s="185">
        <v>4551</v>
      </c>
      <c r="D568" s="186">
        <f t="shared" si="9"/>
        <v>118.391562294001</v>
      </c>
    </row>
  </sheetData>
  <mergeCells count="1">
    <mergeCell ref="A2:D2"/>
  </mergeCells>
  <pageMargins left="0.748031496062992" right="0.748031496062992" top="0.984251968503937" bottom="0.984251968503937" header="0.511811023622047" footer="0.511811023622047"/>
  <pageSetup paperSize="9" scale="55" fitToHeight="0" orientation="portrait" horizontalDpi="600" verticalDpi="600"/>
  <headerFooter alignWithMargins="0">
    <oddFooter>&amp;C&amp;P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3"/>
  <sheetViews>
    <sheetView workbookViewId="0">
      <selection activeCell="K5" sqref="K5"/>
    </sheetView>
  </sheetViews>
  <sheetFormatPr defaultColWidth="9" defaultRowHeight="14.25" outlineLevelCol="1"/>
  <cols>
    <col min="1" max="1" width="39.125" style="140" customWidth="1"/>
    <col min="2" max="2" width="41.75" style="140" customWidth="1"/>
    <col min="3" max="16384" width="9" style="140"/>
  </cols>
  <sheetData>
    <row r="1" s="140" customFormat="1" ht="26.25" customHeight="1" spans="1:1">
      <c r="A1" s="125" t="s">
        <v>564</v>
      </c>
    </row>
    <row r="2" s="140" customFormat="1" ht="40.5" customHeight="1" spans="1:2">
      <c r="A2" s="228" t="s">
        <v>565</v>
      </c>
      <c r="B2" s="228"/>
    </row>
    <row r="3" s="140" customFormat="1" ht="48" customHeight="1" spans="2:2">
      <c r="B3" s="229" t="s">
        <v>2</v>
      </c>
    </row>
    <row r="4" s="140" customFormat="1" ht="24.95" customHeight="1" spans="1:2">
      <c r="A4" s="198" t="s">
        <v>3</v>
      </c>
      <c r="B4" s="198" t="s">
        <v>4</v>
      </c>
    </row>
    <row r="5" s="140" customFormat="1" ht="24.95" customHeight="1" spans="1:2">
      <c r="A5" s="192" t="s">
        <v>5</v>
      </c>
      <c r="B5" s="230">
        <v>27769</v>
      </c>
    </row>
    <row r="6" s="140" customFormat="1" ht="24.95" customHeight="1" spans="1:2">
      <c r="A6" s="192" t="s">
        <v>6</v>
      </c>
      <c r="B6" s="230">
        <v>212618</v>
      </c>
    </row>
    <row r="7" s="140" customFormat="1" ht="24.95" customHeight="1" spans="1:2">
      <c r="A7" s="192" t="s">
        <v>7</v>
      </c>
      <c r="B7" s="230">
        <v>3751</v>
      </c>
    </row>
    <row r="8" s="140" customFormat="1" ht="24.95" customHeight="1" spans="1:2">
      <c r="A8" s="192" t="s">
        <v>8</v>
      </c>
      <c r="B8" s="230">
        <v>190893</v>
      </c>
    </row>
    <row r="9" s="140" customFormat="1" ht="24.95" customHeight="1" spans="1:2">
      <c r="A9" s="192" t="s">
        <v>9</v>
      </c>
      <c r="B9" s="230">
        <v>17974</v>
      </c>
    </row>
    <row r="10" s="140" customFormat="1" ht="24.95" customHeight="1" spans="1:2">
      <c r="A10" s="192" t="s">
        <v>10</v>
      </c>
      <c r="B10" s="230">
        <v>18333</v>
      </c>
    </row>
    <row r="11" s="140" customFormat="1" ht="24.95" customHeight="1" spans="1:2">
      <c r="A11" s="192" t="s">
        <v>11</v>
      </c>
      <c r="B11" s="230">
        <v>20300</v>
      </c>
    </row>
    <row r="12" s="140" customFormat="1" ht="24.95" customHeight="1" spans="1:2">
      <c r="A12" s="192" t="s">
        <v>12</v>
      </c>
      <c r="B12" s="230">
        <v>42114</v>
      </c>
    </row>
    <row r="13" s="140" customFormat="1" ht="24.95" customHeight="1" spans="1:2">
      <c r="A13" s="231" t="s">
        <v>13</v>
      </c>
      <c r="B13" s="230">
        <f>B5+B6+B10+B11+B12</f>
        <v>321134</v>
      </c>
    </row>
  </sheetData>
  <mergeCells count="1">
    <mergeCell ref="A2:B2"/>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6"/>
  <sheetViews>
    <sheetView workbookViewId="0">
      <selection activeCell="G9" sqref="G9"/>
    </sheetView>
  </sheetViews>
  <sheetFormatPr defaultColWidth="9" defaultRowHeight="14.25" outlineLevelCol="4"/>
  <cols>
    <col min="1" max="1" width="22.5" style="201" customWidth="1"/>
    <col min="2" max="3" width="15.125" style="203" customWidth="1"/>
    <col min="4" max="4" width="19.625" style="204" customWidth="1"/>
    <col min="5" max="5" width="14.625" style="205" customWidth="1"/>
    <col min="6" max="16384" width="9" style="201"/>
  </cols>
  <sheetData>
    <row r="1" s="201" customFormat="1" spans="1:5">
      <c r="A1" s="201" t="s">
        <v>566</v>
      </c>
      <c r="B1" s="203"/>
      <c r="C1" s="203"/>
      <c r="D1" s="204"/>
      <c r="E1" s="205"/>
    </row>
    <row r="2" s="201" customFormat="1" ht="37.5" customHeight="1" spans="1:5">
      <c r="A2" s="206" t="s">
        <v>567</v>
      </c>
      <c r="B2" s="207"/>
      <c r="C2" s="207"/>
      <c r="D2" s="208"/>
      <c r="E2" s="209"/>
    </row>
    <row r="3" s="201" customFormat="1" ht="47.25" customHeight="1" spans="2:5">
      <c r="B3" s="203"/>
      <c r="C3" s="203"/>
      <c r="D3" s="204"/>
      <c r="E3" s="210" t="s">
        <v>2</v>
      </c>
    </row>
    <row r="4" s="201" customFormat="1" ht="18.75" customHeight="1" spans="1:5">
      <c r="A4" s="211" t="s">
        <v>16</v>
      </c>
      <c r="B4" s="212" t="s">
        <v>17</v>
      </c>
      <c r="C4" s="212" t="s">
        <v>18</v>
      </c>
      <c r="D4" s="213" t="s">
        <v>19</v>
      </c>
      <c r="E4" s="214" t="s">
        <v>20</v>
      </c>
    </row>
    <row r="5" s="201" customFormat="1" ht="18.75" customHeight="1" spans="1:5">
      <c r="A5" s="211"/>
      <c r="B5" s="215"/>
      <c r="C5" s="215"/>
      <c r="D5" s="216"/>
      <c r="E5" s="214"/>
    </row>
    <row r="6" s="202" customFormat="1" ht="18.75" customHeight="1" spans="1:5">
      <c r="A6" s="217" t="s">
        <v>21</v>
      </c>
      <c r="B6" s="218">
        <f>B7+B8+B9+B12+B13+B14+B15+B16+B17+B18+B19+B22+B23+B24+B25+B26</f>
        <v>15839</v>
      </c>
      <c r="C6" s="218">
        <f>SUM(C7:C26)</f>
        <v>16804</v>
      </c>
      <c r="D6" s="219">
        <f t="shared" ref="D6:D35" si="0">C6/B6*100</f>
        <v>106.092556348254</v>
      </c>
      <c r="E6" s="219">
        <v>112.968067226891</v>
      </c>
    </row>
    <row r="7" s="201" customFormat="1" ht="18.75" customHeight="1" spans="1:5">
      <c r="A7" s="220" t="s">
        <v>22</v>
      </c>
      <c r="B7" s="218">
        <v>5400</v>
      </c>
      <c r="C7" s="218">
        <v>4614</v>
      </c>
      <c r="D7" s="219">
        <f t="shared" si="0"/>
        <v>85.4444444444444</v>
      </c>
      <c r="E7" s="219">
        <v>118.307692307692</v>
      </c>
    </row>
    <row r="8" s="201" customFormat="1" ht="18.75" customHeight="1" spans="1:5">
      <c r="A8" s="220" t="s">
        <v>23</v>
      </c>
      <c r="B8" s="218">
        <v>0</v>
      </c>
      <c r="C8" s="218"/>
      <c r="D8" s="219" t="e">
        <f t="shared" si="0"/>
        <v>#DIV/0!</v>
      </c>
      <c r="E8" s="219" t="e">
        <v>#DIV/0!</v>
      </c>
    </row>
    <row r="9" s="201" customFormat="1" ht="18.75" customHeight="1" spans="1:5">
      <c r="A9" s="211" t="s">
        <v>24</v>
      </c>
      <c r="B9" s="221">
        <v>602</v>
      </c>
      <c r="C9" s="221">
        <v>364</v>
      </c>
      <c r="D9" s="219">
        <f t="shared" si="0"/>
        <v>60.4651162790698</v>
      </c>
      <c r="E9" s="219">
        <v>64.7686832740214</v>
      </c>
    </row>
    <row r="10" s="201" customFormat="1" ht="18.75" hidden="1" customHeight="1" spans="1:5">
      <c r="A10" s="211" t="s">
        <v>25</v>
      </c>
      <c r="B10" s="222"/>
      <c r="C10" s="222"/>
      <c r="D10" s="219" t="e">
        <f t="shared" si="0"/>
        <v>#DIV/0!</v>
      </c>
      <c r="E10" s="219" t="e">
        <v>#DIV/0!</v>
      </c>
    </row>
    <row r="11" s="201" customFormat="1" ht="18.75" hidden="1" customHeight="1" spans="1:5">
      <c r="A11" s="211" t="s">
        <v>26</v>
      </c>
      <c r="B11" s="218">
        <v>567</v>
      </c>
      <c r="C11" s="218"/>
      <c r="D11" s="219">
        <f t="shared" si="0"/>
        <v>0</v>
      </c>
      <c r="E11" s="219" t="e">
        <v>#DIV/0!</v>
      </c>
    </row>
    <row r="12" s="201" customFormat="1" ht="18.75" customHeight="1" spans="1:5">
      <c r="A12" s="211" t="s">
        <v>27</v>
      </c>
      <c r="B12" s="218">
        <v>520</v>
      </c>
      <c r="C12" s="218">
        <v>636</v>
      </c>
      <c r="D12" s="219">
        <f t="shared" si="0"/>
        <v>122.307692307692</v>
      </c>
      <c r="E12" s="219">
        <v>130.061349693252</v>
      </c>
    </row>
    <row r="13" s="201" customFormat="1" ht="18.75" customHeight="1" spans="1:5">
      <c r="A13" s="211" t="s">
        <v>28</v>
      </c>
      <c r="B13" s="218">
        <v>33</v>
      </c>
      <c r="C13" s="218">
        <v>241</v>
      </c>
      <c r="D13" s="219">
        <f t="shared" si="0"/>
        <v>730.30303030303</v>
      </c>
      <c r="E13" s="219">
        <v>68.6609686609687</v>
      </c>
    </row>
    <row r="14" s="201" customFormat="1" ht="18.75" customHeight="1" spans="1:5">
      <c r="A14" s="211" t="s">
        <v>29</v>
      </c>
      <c r="B14" s="218">
        <v>1061</v>
      </c>
      <c r="C14" s="218">
        <v>1926</v>
      </c>
      <c r="D14" s="219">
        <f t="shared" si="0"/>
        <v>181.526861451461</v>
      </c>
      <c r="E14" s="219">
        <v>144.269662921348</v>
      </c>
    </row>
    <row r="15" s="201" customFormat="1" ht="18.75" customHeight="1" spans="1:5">
      <c r="A15" s="220" t="s">
        <v>30</v>
      </c>
      <c r="B15" s="218">
        <v>120</v>
      </c>
      <c r="C15" s="218">
        <v>28</v>
      </c>
      <c r="D15" s="219">
        <f t="shared" si="0"/>
        <v>23.3333333333333</v>
      </c>
      <c r="E15" s="219">
        <v>9.68858131487889</v>
      </c>
    </row>
    <row r="16" s="201" customFormat="1" ht="18.75" customHeight="1" spans="1:5">
      <c r="A16" s="211" t="s">
        <v>31</v>
      </c>
      <c r="B16" s="218">
        <v>380</v>
      </c>
      <c r="C16" s="218">
        <v>468</v>
      </c>
      <c r="D16" s="219">
        <f t="shared" si="0"/>
        <v>123.157894736842</v>
      </c>
      <c r="E16" s="219">
        <v>101.960784313725</v>
      </c>
    </row>
    <row r="17" s="201" customFormat="1" ht="18.75" customHeight="1" spans="1:5">
      <c r="A17" s="211" t="s">
        <v>32</v>
      </c>
      <c r="B17" s="218">
        <v>155</v>
      </c>
      <c r="C17" s="218">
        <v>181</v>
      </c>
      <c r="D17" s="219">
        <f t="shared" si="0"/>
        <v>116.774193548387</v>
      </c>
      <c r="E17" s="219">
        <v>113.125</v>
      </c>
    </row>
    <row r="18" s="201" customFormat="1" ht="18.75" customHeight="1" spans="1:5">
      <c r="A18" s="211" t="s">
        <v>33</v>
      </c>
      <c r="B18" s="218">
        <v>540</v>
      </c>
      <c r="C18" s="218">
        <v>630</v>
      </c>
      <c r="D18" s="219">
        <f t="shared" si="0"/>
        <v>116.666666666667</v>
      </c>
      <c r="E18" s="219">
        <v>151.807228915663</v>
      </c>
    </row>
    <row r="19" s="201" customFormat="1" ht="18.75" customHeight="1" spans="1:5">
      <c r="A19" s="211" t="s">
        <v>34</v>
      </c>
      <c r="B19" s="223">
        <v>1351</v>
      </c>
      <c r="C19" s="223">
        <v>1364</v>
      </c>
      <c r="D19" s="219">
        <f t="shared" si="0"/>
        <v>100.962250185048</v>
      </c>
      <c r="E19" s="219">
        <v>135.45183714002</v>
      </c>
    </row>
    <row r="20" s="201" customFormat="1" ht="18.75" hidden="1" customHeight="1" spans="1:5">
      <c r="A20" s="211" t="s">
        <v>25</v>
      </c>
      <c r="B20" s="222"/>
      <c r="C20" s="222"/>
      <c r="D20" s="219" t="e">
        <f t="shared" si="0"/>
        <v>#DIV/0!</v>
      </c>
      <c r="E20" s="219" t="e">
        <v>#DIV/0!</v>
      </c>
    </row>
    <row r="21" s="201" customFormat="1" ht="18.75" hidden="1" customHeight="1" spans="1:5">
      <c r="A21" s="211" t="s">
        <v>26</v>
      </c>
      <c r="B21" s="218">
        <v>2010</v>
      </c>
      <c r="C21" s="218"/>
      <c r="D21" s="219">
        <f t="shared" si="0"/>
        <v>0</v>
      </c>
      <c r="E21" s="219" t="e">
        <v>#DIV/0!</v>
      </c>
    </row>
    <row r="22" s="201" customFormat="1" ht="18.75" customHeight="1" spans="1:5">
      <c r="A22" s="220" t="s">
        <v>35</v>
      </c>
      <c r="B22" s="218">
        <v>3200</v>
      </c>
      <c r="C22" s="218">
        <v>5408</v>
      </c>
      <c r="D22" s="219">
        <f t="shared" si="0"/>
        <v>169</v>
      </c>
      <c r="E22" s="219">
        <v>138.276655586806</v>
      </c>
    </row>
    <row r="23" s="201" customFormat="1" ht="18.75" customHeight="1" spans="1:5">
      <c r="A23" s="211" t="s">
        <v>36</v>
      </c>
      <c r="B23" s="218">
        <v>2477</v>
      </c>
      <c r="C23" s="218">
        <v>925</v>
      </c>
      <c r="D23" s="219">
        <f t="shared" si="0"/>
        <v>37.3435607589826</v>
      </c>
      <c r="E23" s="219">
        <v>46.5057817998994</v>
      </c>
    </row>
    <row r="24" s="201" customFormat="1" ht="18.75" customHeight="1" spans="1:5">
      <c r="A24" s="211" t="s">
        <v>37</v>
      </c>
      <c r="B24" s="218"/>
      <c r="C24" s="218"/>
      <c r="D24" s="219" t="e">
        <f t="shared" si="0"/>
        <v>#DIV/0!</v>
      </c>
      <c r="E24" s="219" t="e">
        <v>#DIV/0!</v>
      </c>
    </row>
    <row r="25" s="201" customFormat="1" ht="18.75" customHeight="1" spans="1:5">
      <c r="A25" s="211" t="s">
        <v>38</v>
      </c>
      <c r="B25" s="218"/>
      <c r="C25" s="218">
        <v>19</v>
      </c>
      <c r="D25" s="219" t="e">
        <f t="shared" si="0"/>
        <v>#DIV/0!</v>
      </c>
      <c r="E25" s="219">
        <v>237.5</v>
      </c>
    </row>
    <row r="26" s="201" customFormat="1" ht="18.75" customHeight="1" spans="1:5">
      <c r="A26" s="211" t="s">
        <v>39</v>
      </c>
      <c r="B26" s="218"/>
      <c r="C26" s="218"/>
      <c r="D26" s="219" t="e">
        <f t="shared" si="0"/>
        <v>#DIV/0!</v>
      </c>
      <c r="E26" s="219" t="e">
        <v>#DIV/0!</v>
      </c>
    </row>
    <row r="27" s="201" customFormat="1" ht="18.75" customHeight="1" spans="1:5">
      <c r="A27" s="224" t="s">
        <v>40</v>
      </c>
      <c r="B27" s="218">
        <f>SUM(B28:B34)</f>
        <v>9680</v>
      </c>
      <c r="C27" s="218">
        <f>SUM(C28:C34)</f>
        <v>10965</v>
      </c>
      <c r="D27" s="219">
        <f t="shared" si="0"/>
        <v>113.27479338843</v>
      </c>
      <c r="E27" s="219">
        <v>99.6184246388662</v>
      </c>
    </row>
    <row r="28" s="201" customFormat="1" ht="18.75" customHeight="1" spans="1:5">
      <c r="A28" s="198" t="s">
        <v>41</v>
      </c>
      <c r="B28" s="218">
        <v>805</v>
      </c>
      <c r="C28" s="218">
        <v>1847</v>
      </c>
      <c r="D28" s="219">
        <f t="shared" si="0"/>
        <v>229.44099378882</v>
      </c>
      <c r="E28" s="219">
        <v>67.3350346336128</v>
      </c>
    </row>
    <row r="29" s="201" customFormat="1" ht="18.75" customHeight="1" spans="1:5">
      <c r="A29" s="198" t="s">
        <v>42</v>
      </c>
      <c r="B29" s="218">
        <v>1650</v>
      </c>
      <c r="C29" s="218">
        <v>1239</v>
      </c>
      <c r="D29" s="219">
        <f t="shared" si="0"/>
        <v>75.0909090909091</v>
      </c>
      <c r="E29" s="219">
        <v>91.7777777777778</v>
      </c>
    </row>
    <row r="30" s="201" customFormat="1" ht="18.75" customHeight="1" spans="1:5">
      <c r="A30" s="225" t="s">
        <v>43</v>
      </c>
      <c r="B30" s="218">
        <v>3850</v>
      </c>
      <c r="C30" s="218">
        <v>3909</v>
      </c>
      <c r="D30" s="219">
        <f t="shared" si="0"/>
        <v>101.532467532468</v>
      </c>
      <c r="E30" s="219">
        <v>89.9240855762595</v>
      </c>
    </row>
    <row r="31" s="201" customFormat="1" ht="18.75" customHeight="1" spans="1:5">
      <c r="A31" s="226" t="s">
        <v>44</v>
      </c>
      <c r="B31" s="218">
        <v>2300</v>
      </c>
      <c r="C31" s="218">
        <v>3492</v>
      </c>
      <c r="D31" s="219">
        <f t="shared" si="0"/>
        <v>151.826086956522</v>
      </c>
      <c r="E31" s="219">
        <v>162.949136724218</v>
      </c>
    </row>
    <row r="32" s="201" customFormat="1" ht="18.75" customHeight="1" spans="1:5">
      <c r="A32" s="226" t="s">
        <v>45</v>
      </c>
      <c r="B32" s="218"/>
      <c r="C32" s="218"/>
      <c r="D32" s="219" t="e">
        <f t="shared" si="0"/>
        <v>#DIV/0!</v>
      </c>
      <c r="E32" s="219" t="e">
        <v>#DIV/0!</v>
      </c>
    </row>
    <row r="33" s="201" customFormat="1" ht="18.75" customHeight="1" spans="1:5">
      <c r="A33" s="226" t="s">
        <v>46</v>
      </c>
      <c r="B33" s="218">
        <v>75</v>
      </c>
      <c r="C33" s="218">
        <v>57</v>
      </c>
      <c r="D33" s="219">
        <f t="shared" si="0"/>
        <v>76</v>
      </c>
      <c r="E33" s="219">
        <v>73.0769230769231</v>
      </c>
    </row>
    <row r="34" s="201" customFormat="1" ht="18.75" customHeight="1" spans="1:5">
      <c r="A34" s="198" t="s">
        <v>47</v>
      </c>
      <c r="B34" s="222">
        <v>1000</v>
      </c>
      <c r="C34" s="222">
        <v>421</v>
      </c>
      <c r="D34" s="219">
        <f t="shared" si="0"/>
        <v>42.1</v>
      </c>
      <c r="E34" s="219">
        <v>121.676300578035</v>
      </c>
    </row>
    <row r="35" s="201" customFormat="1" ht="38.25" customHeight="1" spans="1:5">
      <c r="A35" s="227" t="s">
        <v>48</v>
      </c>
      <c r="B35" s="222">
        <f>B6+B27</f>
        <v>25519</v>
      </c>
      <c r="C35" s="222">
        <f>C6+C27</f>
        <v>27769</v>
      </c>
      <c r="D35" s="219">
        <f t="shared" si="0"/>
        <v>108.816959912222</v>
      </c>
      <c r="E35" s="211">
        <v>107.29</v>
      </c>
    </row>
    <row r="36" s="201" customFormat="1" ht="25.5" customHeight="1" spans="2:5">
      <c r="B36" s="203"/>
      <c r="C36" s="203"/>
      <c r="D36" s="204"/>
      <c r="E36" s="205"/>
    </row>
  </sheetData>
  <mergeCells count="6">
    <mergeCell ref="A2:E2"/>
    <mergeCell ref="A4:A5"/>
    <mergeCell ref="B4:B5"/>
    <mergeCell ref="C4:C5"/>
    <mergeCell ref="D4:D5"/>
    <mergeCell ref="E4:E5"/>
  </mergeCells>
  <pageMargins left="0.75" right="0.75" top="1" bottom="1" header="0.5" footer="0.5"/>
  <pageSetup paperSize="9" scale="98" orientation="portrait" horizontalDpi="600" vertic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2"/>
  <sheetViews>
    <sheetView workbookViewId="0">
      <selection activeCell="F4" sqref="F4"/>
    </sheetView>
  </sheetViews>
  <sheetFormatPr defaultColWidth="9" defaultRowHeight="14.25" outlineLevelCol="1"/>
  <cols>
    <col min="1" max="1" width="41.2" style="140" customWidth="1"/>
    <col min="2" max="2" width="43.8" style="194" customWidth="1"/>
    <col min="3" max="16384" width="9" style="140"/>
  </cols>
  <sheetData>
    <row r="1" s="140" customFormat="1" ht="30" customHeight="1" spans="1:2">
      <c r="A1" s="125" t="s">
        <v>568</v>
      </c>
      <c r="B1" s="194"/>
    </row>
    <row r="2" s="140" customFormat="1" ht="56.25" customHeight="1" spans="1:2">
      <c r="A2" s="195" t="s">
        <v>569</v>
      </c>
      <c r="B2" s="196"/>
    </row>
    <row r="3" s="140" customFormat="1" ht="45.75" customHeight="1" spans="2:2">
      <c r="B3" s="197" t="s">
        <v>2</v>
      </c>
    </row>
    <row r="4" s="125" customFormat="1" ht="30" customHeight="1" spans="1:2">
      <c r="A4" s="198" t="s">
        <v>3</v>
      </c>
      <c r="B4" s="199" t="s">
        <v>4</v>
      </c>
    </row>
    <row r="5" s="125" customFormat="1" ht="30" customHeight="1" spans="1:2">
      <c r="A5" s="192" t="s">
        <v>51</v>
      </c>
      <c r="B5" s="200">
        <v>282909</v>
      </c>
    </row>
    <row r="6" s="125" customFormat="1" ht="30" customHeight="1" spans="1:2">
      <c r="A6" s="192" t="s">
        <v>52</v>
      </c>
      <c r="B6" s="200">
        <v>3766</v>
      </c>
    </row>
    <row r="7" s="125" customFormat="1" ht="30" customHeight="1" spans="1:2">
      <c r="A7" s="192" t="s">
        <v>53</v>
      </c>
      <c r="B7" s="200">
        <v>0</v>
      </c>
    </row>
    <row r="8" s="125" customFormat="1" ht="30" customHeight="1" spans="1:2">
      <c r="A8" s="192" t="s">
        <v>54</v>
      </c>
      <c r="B8" s="200">
        <v>3766</v>
      </c>
    </row>
    <row r="9" s="125" customFormat="1" ht="30" customHeight="1" spans="1:2">
      <c r="A9" s="192" t="s">
        <v>55</v>
      </c>
      <c r="B9" s="200">
        <v>27715</v>
      </c>
    </row>
    <row r="10" s="125" customFormat="1" ht="30" customHeight="1" spans="1:2">
      <c r="A10" s="192" t="s">
        <v>56</v>
      </c>
      <c r="B10" s="200">
        <v>2250</v>
      </c>
    </row>
    <row r="11" s="125" customFormat="1" ht="30" customHeight="1" spans="1:2">
      <c r="A11" s="192" t="s">
        <v>57</v>
      </c>
      <c r="B11" s="200">
        <v>4494</v>
      </c>
    </row>
    <row r="12" s="125" customFormat="1" ht="30" customHeight="1" spans="1:2">
      <c r="A12" s="181" t="s">
        <v>58</v>
      </c>
      <c r="B12" s="200">
        <f>B5+B6+B9+B10+B11</f>
        <v>321134</v>
      </c>
    </row>
  </sheetData>
  <mergeCells count="1">
    <mergeCell ref="A2:B2"/>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585"/>
  <sheetViews>
    <sheetView workbookViewId="0">
      <selection activeCell="G13" sqref="G13"/>
    </sheetView>
  </sheetViews>
  <sheetFormatPr defaultColWidth="9" defaultRowHeight="14.25" outlineLevelCol="3"/>
  <cols>
    <col min="1" max="1" width="38.8" style="145" customWidth="1"/>
    <col min="2" max="2" width="16.3" style="145" customWidth="1"/>
    <col min="3" max="3" width="16.75" style="174" customWidth="1"/>
    <col min="4" max="4" width="35.125" style="175" customWidth="1"/>
    <col min="5" max="16384" width="9" style="145"/>
  </cols>
  <sheetData>
    <row r="1" s="145" customFormat="1" ht="22.5" customHeight="1" spans="1:4">
      <c r="A1" s="176" t="s">
        <v>570</v>
      </c>
      <c r="C1" s="176"/>
      <c r="D1" s="177"/>
    </row>
    <row r="2" s="172" customFormat="1" ht="50.25" customHeight="1" spans="1:4">
      <c r="A2" s="178" t="s">
        <v>571</v>
      </c>
      <c r="B2" s="178"/>
      <c r="C2" s="178"/>
      <c r="D2" s="178"/>
    </row>
    <row r="3" s="172" customFormat="1" ht="25.5" customHeight="1" spans="3:4">
      <c r="C3" s="179"/>
      <c r="D3" s="180" t="s">
        <v>2</v>
      </c>
    </row>
    <row r="4" s="145" customFormat="1" ht="32.25" customHeight="1" spans="1:4">
      <c r="A4" s="181" t="s">
        <v>61</v>
      </c>
      <c r="B4" s="182" t="s">
        <v>62</v>
      </c>
      <c r="C4" s="182" t="s">
        <v>63</v>
      </c>
      <c r="D4" s="183" t="s">
        <v>64</v>
      </c>
    </row>
    <row r="5" s="145" customFormat="1" ht="34.5" customHeight="1" spans="1:4">
      <c r="A5" s="181" t="s">
        <v>65</v>
      </c>
      <c r="B5" s="184">
        <f>SUM(B6,B105,B110,B140,B168,B187,B222,B298,B348,B382,B399,B466,B485,B493,B502,B509,B521,B533,B541,B563,B566)</f>
        <v>282909</v>
      </c>
      <c r="C5" s="185">
        <v>300147</v>
      </c>
      <c r="D5" s="186">
        <f t="shared" ref="D5:D68" si="0">B5/C5*100</f>
        <v>94.2568141610611</v>
      </c>
    </row>
    <row r="6" s="145" customFormat="1" ht="18" customHeight="1" spans="1:4">
      <c r="A6" s="187" t="s">
        <v>66</v>
      </c>
      <c r="B6" s="184">
        <f>SUM(B7+B11+B18+B24+B29+B35+B41+B43+B50+B54+B58+B60+B63+B66+B68+B72+B76+B81+B85+B89+B92+B95+B102)</f>
        <v>30408</v>
      </c>
      <c r="C6" s="188">
        <v>47555</v>
      </c>
      <c r="D6" s="186">
        <f t="shared" si="0"/>
        <v>63.9428030701293</v>
      </c>
    </row>
    <row r="7" s="145" customFormat="1" ht="18" customHeight="1" spans="1:4">
      <c r="A7" s="187" t="s">
        <v>67</v>
      </c>
      <c r="B7" s="184">
        <f>SUM(B8:B10)</f>
        <v>820</v>
      </c>
      <c r="C7" s="185">
        <v>776</v>
      </c>
      <c r="D7" s="186">
        <f t="shared" si="0"/>
        <v>105.670103092784</v>
      </c>
    </row>
    <row r="8" s="145" customFormat="1" ht="18" customHeight="1" spans="1:4">
      <c r="A8" s="189" t="s">
        <v>68</v>
      </c>
      <c r="B8" s="184">
        <v>657</v>
      </c>
      <c r="C8" s="185">
        <v>614</v>
      </c>
      <c r="D8" s="186">
        <f t="shared" si="0"/>
        <v>107.00325732899</v>
      </c>
    </row>
    <row r="9" s="145" customFormat="1" ht="18" customHeight="1" spans="1:4">
      <c r="A9" s="189" t="s">
        <v>69</v>
      </c>
      <c r="B9" s="190">
        <v>33</v>
      </c>
      <c r="C9" s="174"/>
      <c r="D9" s="186" t="e">
        <f t="shared" si="0"/>
        <v>#DIV/0!</v>
      </c>
    </row>
    <row r="10" s="145" customFormat="1" ht="18" customHeight="1" spans="1:4">
      <c r="A10" s="189" t="s">
        <v>70</v>
      </c>
      <c r="B10" s="184">
        <v>130</v>
      </c>
      <c r="C10" s="185">
        <v>159</v>
      </c>
      <c r="D10" s="186">
        <f t="shared" si="0"/>
        <v>81.7610062893082</v>
      </c>
    </row>
    <row r="11" s="145" customFormat="1" ht="18" customHeight="1" spans="1:4">
      <c r="A11" s="187" t="s">
        <v>71</v>
      </c>
      <c r="B11" s="184">
        <f>SUM(B12:B17)</f>
        <v>645</v>
      </c>
      <c r="C11" s="185">
        <v>605</v>
      </c>
      <c r="D11" s="186">
        <f t="shared" si="0"/>
        <v>106.611570247934</v>
      </c>
    </row>
    <row r="12" s="145" customFormat="1" ht="18" customHeight="1" spans="1:4">
      <c r="A12" s="189" t="s">
        <v>68</v>
      </c>
      <c r="B12" s="184">
        <v>560</v>
      </c>
      <c r="C12" s="185">
        <v>543</v>
      </c>
      <c r="D12" s="186">
        <f t="shared" si="0"/>
        <v>103.130755064457</v>
      </c>
    </row>
    <row r="13" s="145" customFormat="1" ht="18" customHeight="1" spans="1:4">
      <c r="A13" s="189" t="s">
        <v>72</v>
      </c>
      <c r="B13" s="184"/>
      <c r="C13" s="185">
        <v>5</v>
      </c>
      <c r="D13" s="186">
        <f t="shared" si="0"/>
        <v>0</v>
      </c>
    </row>
    <row r="14" s="145" customFormat="1" ht="18" customHeight="1" spans="1:4">
      <c r="A14" s="189" t="s">
        <v>73</v>
      </c>
      <c r="B14" s="184">
        <v>5</v>
      </c>
      <c r="C14" s="185"/>
      <c r="D14" s="186" t="e">
        <f t="shared" si="0"/>
        <v>#DIV/0!</v>
      </c>
    </row>
    <row r="15" s="145" customFormat="1" ht="18" customHeight="1" spans="1:4">
      <c r="A15" s="189" t="s">
        <v>74</v>
      </c>
      <c r="B15" s="184">
        <v>2</v>
      </c>
      <c r="C15" s="185"/>
      <c r="D15" s="186" t="e">
        <f t="shared" si="0"/>
        <v>#DIV/0!</v>
      </c>
    </row>
    <row r="16" s="145" customFormat="1" ht="18" customHeight="1" spans="1:4">
      <c r="A16" s="189" t="s">
        <v>75</v>
      </c>
      <c r="B16" s="184">
        <v>13</v>
      </c>
      <c r="C16" s="185"/>
      <c r="D16" s="186" t="e">
        <f t="shared" si="0"/>
        <v>#DIV/0!</v>
      </c>
    </row>
    <row r="17" s="145" customFormat="1" ht="18" customHeight="1" spans="1:4">
      <c r="A17" s="189" t="s">
        <v>76</v>
      </c>
      <c r="B17" s="184">
        <v>65</v>
      </c>
      <c r="C17" s="185">
        <v>57</v>
      </c>
      <c r="D17" s="186">
        <f t="shared" si="0"/>
        <v>114.035087719298</v>
      </c>
    </row>
    <row r="18" s="145" customFormat="1" ht="18" customHeight="1" spans="1:4">
      <c r="A18" s="187" t="s">
        <v>77</v>
      </c>
      <c r="B18" s="184">
        <f>SUM(B19:B23)</f>
        <v>14181</v>
      </c>
      <c r="C18" s="185">
        <v>26497</v>
      </c>
      <c r="D18" s="186">
        <f t="shared" si="0"/>
        <v>53.5192663320376</v>
      </c>
    </row>
    <row r="19" s="145" customFormat="1" ht="18" customHeight="1" spans="1:4">
      <c r="A19" s="189" t="s">
        <v>68</v>
      </c>
      <c r="B19" s="184">
        <v>6539</v>
      </c>
      <c r="C19" s="185">
        <v>7031</v>
      </c>
      <c r="D19" s="186">
        <f t="shared" si="0"/>
        <v>93.0024178637463</v>
      </c>
    </row>
    <row r="20" s="145" customFormat="1" ht="18" customHeight="1" spans="1:4">
      <c r="A20" s="189" t="s">
        <v>72</v>
      </c>
      <c r="B20" s="184">
        <v>42</v>
      </c>
      <c r="C20" s="185">
        <v>165</v>
      </c>
      <c r="D20" s="186">
        <f t="shared" si="0"/>
        <v>25.4545454545455</v>
      </c>
    </row>
    <row r="21" s="145" customFormat="1" ht="18" customHeight="1" spans="1:4">
      <c r="A21" s="189" t="s">
        <v>78</v>
      </c>
      <c r="B21" s="184">
        <v>273</v>
      </c>
      <c r="C21" s="185">
        <v>158</v>
      </c>
      <c r="D21" s="186">
        <f t="shared" si="0"/>
        <v>172.784810126582</v>
      </c>
    </row>
    <row r="22" s="145" customFormat="1" ht="18" customHeight="1" spans="1:4">
      <c r="A22" s="189" t="s">
        <v>75</v>
      </c>
      <c r="B22" s="184">
        <v>246</v>
      </c>
      <c r="C22" s="188">
        <v>238</v>
      </c>
      <c r="D22" s="186">
        <f t="shared" si="0"/>
        <v>103.361344537815</v>
      </c>
    </row>
    <row r="23" s="145" customFormat="1" ht="18" customHeight="1" spans="1:4">
      <c r="A23" s="189" t="s">
        <v>79</v>
      </c>
      <c r="B23" s="184">
        <v>7081</v>
      </c>
      <c r="C23" s="185">
        <v>18905</v>
      </c>
      <c r="D23" s="186">
        <f t="shared" si="0"/>
        <v>37.4556995503835</v>
      </c>
    </row>
    <row r="24" s="145" customFormat="1" ht="18" customHeight="1" spans="1:4">
      <c r="A24" s="187" t="s">
        <v>80</v>
      </c>
      <c r="B24" s="184">
        <f>SUM(B25:B28)</f>
        <v>1200</v>
      </c>
      <c r="C24" s="185">
        <v>1967</v>
      </c>
      <c r="D24" s="186">
        <f t="shared" si="0"/>
        <v>61.0066090493137</v>
      </c>
    </row>
    <row r="25" s="145" customFormat="1" ht="18" customHeight="1" spans="1:4">
      <c r="A25" s="189" t="s">
        <v>68</v>
      </c>
      <c r="B25" s="184">
        <v>852</v>
      </c>
      <c r="C25" s="185">
        <v>821</v>
      </c>
      <c r="D25" s="186">
        <f t="shared" si="0"/>
        <v>103.775883069428</v>
      </c>
    </row>
    <row r="26" s="145" customFormat="1" ht="18" customHeight="1" spans="1:4">
      <c r="A26" s="189" t="s">
        <v>81</v>
      </c>
      <c r="B26" s="184">
        <v>14</v>
      </c>
      <c r="C26" s="185">
        <v>9</v>
      </c>
      <c r="D26" s="186">
        <f t="shared" si="0"/>
        <v>155.555555555556</v>
      </c>
    </row>
    <row r="27" s="145" customFormat="1" ht="18" customHeight="1" spans="1:4">
      <c r="A27" s="189" t="s">
        <v>82</v>
      </c>
      <c r="B27" s="184">
        <v>0</v>
      </c>
      <c r="C27" s="185">
        <v>2</v>
      </c>
      <c r="D27" s="186">
        <f t="shared" si="0"/>
        <v>0</v>
      </c>
    </row>
    <row r="28" s="145" customFormat="1" ht="18" customHeight="1" spans="1:4">
      <c r="A28" s="189" t="s">
        <v>83</v>
      </c>
      <c r="B28" s="184">
        <v>334</v>
      </c>
      <c r="C28" s="185">
        <v>1135</v>
      </c>
      <c r="D28" s="186">
        <f t="shared" si="0"/>
        <v>29.4273127753304</v>
      </c>
    </row>
    <row r="29" s="145" customFormat="1" ht="18" customHeight="1" spans="1:4">
      <c r="A29" s="187" t="s">
        <v>84</v>
      </c>
      <c r="B29" s="184">
        <f>SUM(B30:B34)</f>
        <v>508</v>
      </c>
      <c r="C29" s="185">
        <v>602</v>
      </c>
      <c r="D29" s="186">
        <f t="shared" si="0"/>
        <v>84.3853820598007</v>
      </c>
    </row>
    <row r="30" s="145" customFormat="1" ht="18" customHeight="1" spans="1:4">
      <c r="A30" s="189" t="s">
        <v>68</v>
      </c>
      <c r="B30" s="184">
        <v>274</v>
      </c>
      <c r="C30" s="185">
        <v>287</v>
      </c>
      <c r="D30" s="186">
        <f t="shared" si="0"/>
        <v>95.4703832752613</v>
      </c>
    </row>
    <row r="31" s="145" customFormat="1" ht="18" customHeight="1" spans="1:4">
      <c r="A31" s="189" t="s">
        <v>72</v>
      </c>
      <c r="B31" s="184">
        <v>8</v>
      </c>
      <c r="C31" s="185">
        <v>13</v>
      </c>
      <c r="D31" s="186">
        <f t="shared" si="0"/>
        <v>61.5384615384615</v>
      </c>
    </row>
    <row r="32" s="145" customFormat="1" ht="18" customHeight="1" spans="1:4">
      <c r="A32" s="189" t="s">
        <v>85</v>
      </c>
      <c r="B32" s="184">
        <v>170</v>
      </c>
      <c r="C32" s="185">
        <v>182</v>
      </c>
      <c r="D32" s="186">
        <f t="shared" si="0"/>
        <v>93.4065934065934</v>
      </c>
    </row>
    <row r="33" s="145" customFormat="1" ht="18" customHeight="1" spans="1:4">
      <c r="A33" s="189" t="s">
        <v>86</v>
      </c>
      <c r="B33" s="184">
        <v>3</v>
      </c>
      <c r="C33" s="188">
        <v>11</v>
      </c>
      <c r="D33" s="186">
        <f t="shared" si="0"/>
        <v>27.2727272727273</v>
      </c>
    </row>
    <row r="34" s="145" customFormat="1" ht="18" customHeight="1" spans="1:4">
      <c r="A34" s="189" t="s">
        <v>87</v>
      </c>
      <c r="B34" s="184">
        <v>53</v>
      </c>
      <c r="C34" s="185">
        <v>109</v>
      </c>
      <c r="D34" s="186">
        <f t="shared" si="0"/>
        <v>48.6238532110092</v>
      </c>
    </row>
    <row r="35" s="145" customFormat="1" ht="18" customHeight="1" spans="1:4">
      <c r="A35" s="187" t="s">
        <v>88</v>
      </c>
      <c r="B35" s="184">
        <f>SUM(B36:B40)</f>
        <v>2585</v>
      </c>
      <c r="C35" s="185">
        <v>3149</v>
      </c>
      <c r="D35" s="186">
        <f t="shared" si="0"/>
        <v>82.089552238806</v>
      </c>
    </row>
    <row r="36" s="145" customFormat="1" ht="18" customHeight="1" spans="1:4">
      <c r="A36" s="189" t="s">
        <v>68</v>
      </c>
      <c r="B36" s="184">
        <v>1138</v>
      </c>
      <c r="C36" s="185">
        <v>1410</v>
      </c>
      <c r="D36" s="186">
        <f t="shared" si="0"/>
        <v>80.709219858156</v>
      </c>
    </row>
    <row r="37" s="145" customFormat="1" ht="18" customHeight="1" spans="1:4">
      <c r="A37" s="189" t="s">
        <v>72</v>
      </c>
      <c r="B37" s="184">
        <v>68</v>
      </c>
      <c r="C37" s="185">
        <v>47</v>
      </c>
      <c r="D37" s="186">
        <f t="shared" si="0"/>
        <v>144.68085106383</v>
      </c>
    </row>
    <row r="38" s="145" customFormat="1" ht="18" customHeight="1" spans="1:4">
      <c r="A38" s="189" t="s">
        <v>89</v>
      </c>
      <c r="B38" s="184">
        <v>5</v>
      </c>
      <c r="C38" s="185">
        <v>5</v>
      </c>
      <c r="D38" s="186">
        <f t="shared" si="0"/>
        <v>100</v>
      </c>
    </row>
    <row r="39" s="145" customFormat="1" ht="18" customHeight="1" spans="1:4">
      <c r="A39" s="189" t="s">
        <v>90</v>
      </c>
      <c r="B39" s="184">
        <v>443</v>
      </c>
      <c r="C39" s="185">
        <v>19</v>
      </c>
      <c r="D39" s="186">
        <f t="shared" si="0"/>
        <v>2331.57894736842</v>
      </c>
    </row>
    <row r="40" s="145" customFormat="1" ht="18" customHeight="1" spans="1:4">
      <c r="A40" s="189" t="s">
        <v>91</v>
      </c>
      <c r="B40" s="184">
        <v>931</v>
      </c>
      <c r="C40" s="185">
        <v>1668</v>
      </c>
      <c r="D40" s="186">
        <f t="shared" si="0"/>
        <v>55.8153477218225</v>
      </c>
    </row>
    <row r="41" s="145" customFormat="1" ht="18" customHeight="1" spans="1:4">
      <c r="A41" s="187" t="s">
        <v>92</v>
      </c>
      <c r="B41" s="184">
        <f>SUM(B42:B42)</f>
        <v>847</v>
      </c>
      <c r="C41" s="185">
        <v>2096</v>
      </c>
      <c r="D41" s="186">
        <f t="shared" si="0"/>
        <v>40.4103053435114</v>
      </c>
    </row>
    <row r="42" s="145" customFormat="1" ht="18" customHeight="1" spans="1:4">
      <c r="A42" s="189" t="s">
        <v>93</v>
      </c>
      <c r="B42" s="184">
        <v>847</v>
      </c>
      <c r="C42" s="185">
        <v>2096</v>
      </c>
      <c r="D42" s="186">
        <f t="shared" si="0"/>
        <v>40.4103053435114</v>
      </c>
    </row>
    <row r="43" s="145" customFormat="1" ht="18" customHeight="1" spans="1:4">
      <c r="A43" s="187" t="s">
        <v>94</v>
      </c>
      <c r="B43" s="184">
        <f>SUM(B44:B47)</f>
        <v>513</v>
      </c>
      <c r="C43" s="185">
        <v>463</v>
      </c>
      <c r="D43" s="186">
        <f t="shared" si="0"/>
        <v>110.799136069114</v>
      </c>
    </row>
    <row r="44" s="145" customFormat="1" ht="18" customHeight="1" spans="1:4">
      <c r="A44" s="189" t="s">
        <v>68</v>
      </c>
      <c r="B44" s="184">
        <v>181</v>
      </c>
      <c r="C44" s="185">
        <v>230</v>
      </c>
      <c r="D44" s="186">
        <f t="shared" si="0"/>
        <v>78.695652173913</v>
      </c>
    </row>
    <row r="45" s="145" customFormat="1" ht="18" customHeight="1" spans="1:4">
      <c r="A45" s="189" t="s">
        <v>95</v>
      </c>
      <c r="B45" s="184">
        <v>96</v>
      </c>
      <c r="C45" s="188">
        <v>62</v>
      </c>
      <c r="D45" s="186">
        <f t="shared" si="0"/>
        <v>154.838709677419</v>
      </c>
    </row>
    <row r="46" s="145" customFormat="1" ht="18" customHeight="1" spans="1:4">
      <c r="A46" s="189" t="s">
        <v>75</v>
      </c>
      <c r="B46" s="184">
        <v>34</v>
      </c>
      <c r="C46" s="174">
        <v>0</v>
      </c>
      <c r="D46" s="186" t="e">
        <f t="shared" si="0"/>
        <v>#DIV/0!</v>
      </c>
    </row>
    <row r="47" s="145" customFormat="1" ht="18" customHeight="1" spans="1:4">
      <c r="A47" s="189" t="s">
        <v>96</v>
      </c>
      <c r="B47" s="184">
        <v>202</v>
      </c>
      <c r="C47" s="185">
        <v>171</v>
      </c>
      <c r="D47" s="186">
        <f t="shared" si="0"/>
        <v>118.12865497076</v>
      </c>
    </row>
    <row r="48" s="145" customFormat="1" ht="18" customHeight="1" spans="1:4">
      <c r="A48" s="187" t="s">
        <v>97</v>
      </c>
      <c r="B48" s="184">
        <v>0</v>
      </c>
      <c r="C48" s="185">
        <v>211</v>
      </c>
      <c r="D48" s="186">
        <f t="shared" si="0"/>
        <v>0</v>
      </c>
    </row>
    <row r="49" s="145" customFormat="1" ht="18" customHeight="1" spans="1:4">
      <c r="A49" s="189" t="s">
        <v>98</v>
      </c>
      <c r="B49" s="184">
        <v>0</v>
      </c>
      <c r="C49" s="185">
        <v>211</v>
      </c>
      <c r="D49" s="186">
        <f t="shared" si="0"/>
        <v>0</v>
      </c>
    </row>
    <row r="50" s="145" customFormat="1" ht="18" customHeight="1" spans="1:4">
      <c r="A50" s="187" t="s">
        <v>99</v>
      </c>
      <c r="B50" s="184">
        <f>SUM(B51:B53)</f>
        <v>1707</v>
      </c>
      <c r="C50" s="185">
        <v>2187</v>
      </c>
      <c r="D50" s="186">
        <f t="shared" si="0"/>
        <v>78.0521262002744</v>
      </c>
    </row>
    <row r="51" s="145" customFormat="1" ht="18" customHeight="1" spans="1:4">
      <c r="A51" s="189" t="s">
        <v>68</v>
      </c>
      <c r="B51" s="184">
        <v>1649</v>
      </c>
      <c r="C51" s="185">
        <v>1855</v>
      </c>
      <c r="D51" s="186">
        <f t="shared" si="0"/>
        <v>88.8948787061995</v>
      </c>
    </row>
    <row r="52" s="145" customFormat="1" ht="18" customHeight="1" spans="1:4">
      <c r="A52" s="189" t="s">
        <v>72</v>
      </c>
      <c r="B52" s="184">
        <v>0</v>
      </c>
      <c r="C52" s="185">
        <v>20</v>
      </c>
      <c r="D52" s="186">
        <f t="shared" si="0"/>
        <v>0</v>
      </c>
    </row>
    <row r="53" s="145" customFormat="1" ht="18" customHeight="1" spans="1:4">
      <c r="A53" s="189" t="s">
        <v>100</v>
      </c>
      <c r="B53" s="184">
        <v>58</v>
      </c>
      <c r="C53" s="185">
        <v>312</v>
      </c>
      <c r="D53" s="186">
        <f t="shared" si="0"/>
        <v>18.5897435897436</v>
      </c>
    </row>
    <row r="54" s="145" customFormat="1" ht="18" customHeight="1" spans="1:4">
      <c r="A54" s="187" t="s">
        <v>101</v>
      </c>
      <c r="B54" s="184">
        <f>SUM(B55:B57)</f>
        <v>63</v>
      </c>
      <c r="C54" s="185">
        <v>137</v>
      </c>
      <c r="D54" s="186">
        <f t="shared" si="0"/>
        <v>45.985401459854</v>
      </c>
    </row>
    <row r="55" s="145" customFormat="1" ht="18" customHeight="1" spans="1:4">
      <c r="A55" s="189" t="s">
        <v>68</v>
      </c>
      <c r="B55" s="184">
        <v>58</v>
      </c>
      <c r="C55" s="174">
        <v>0</v>
      </c>
      <c r="D55" s="186" t="e">
        <f t="shared" si="0"/>
        <v>#DIV/0!</v>
      </c>
    </row>
    <row r="56" s="145" customFormat="1" ht="18" customHeight="1" spans="1:4">
      <c r="A56" s="189" t="s">
        <v>102</v>
      </c>
      <c r="B56" s="184">
        <v>5</v>
      </c>
      <c r="C56" s="185">
        <v>97</v>
      </c>
      <c r="D56" s="186">
        <f t="shared" si="0"/>
        <v>5.15463917525773</v>
      </c>
    </row>
    <row r="57" s="145" customFormat="1" ht="18" customHeight="1" spans="1:4">
      <c r="A57" s="189" t="s">
        <v>103</v>
      </c>
      <c r="B57" s="184">
        <v>0</v>
      </c>
      <c r="C57" s="185">
        <v>40</v>
      </c>
      <c r="D57" s="186">
        <f t="shared" si="0"/>
        <v>0</v>
      </c>
    </row>
    <row r="58" s="145" customFormat="1" ht="18" customHeight="1" spans="1:4">
      <c r="A58" s="187" t="s">
        <v>104</v>
      </c>
      <c r="B58" s="184">
        <f>SUM(B59:B59)</f>
        <v>30</v>
      </c>
      <c r="C58" s="174">
        <v>0</v>
      </c>
      <c r="D58" s="186" t="e">
        <f t="shared" si="0"/>
        <v>#DIV/0!</v>
      </c>
    </row>
    <row r="59" s="145" customFormat="1" ht="18" customHeight="1" spans="1:4">
      <c r="A59" s="189" t="s">
        <v>105</v>
      </c>
      <c r="B59" s="184">
        <v>30</v>
      </c>
      <c r="C59" s="174">
        <v>0</v>
      </c>
      <c r="D59" s="186" t="e">
        <f t="shared" si="0"/>
        <v>#DIV/0!</v>
      </c>
    </row>
    <row r="60" s="145" customFormat="1" ht="18" customHeight="1" spans="1:4">
      <c r="A60" s="187" t="s">
        <v>106</v>
      </c>
      <c r="B60" s="184">
        <f>SUM(B61:B62)</f>
        <v>381</v>
      </c>
      <c r="C60" s="185">
        <v>207</v>
      </c>
      <c r="D60" s="186">
        <f t="shared" si="0"/>
        <v>184.057971014493</v>
      </c>
    </row>
    <row r="61" s="145" customFormat="1" ht="18" customHeight="1" spans="1:4">
      <c r="A61" s="189" t="s">
        <v>107</v>
      </c>
      <c r="B61" s="184">
        <v>257</v>
      </c>
      <c r="C61" s="185">
        <v>203</v>
      </c>
      <c r="D61" s="186">
        <f t="shared" si="0"/>
        <v>126.600985221675</v>
      </c>
    </row>
    <row r="62" s="145" customFormat="1" ht="18" customHeight="1" spans="1:4">
      <c r="A62" s="189" t="s">
        <v>108</v>
      </c>
      <c r="B62" s="184">
        <v>124</v>
      </c>
      <c r="C62" s="185">
        <v>4</v>
      </c>
      <c r="D62" s="186">
        <f t="shared" si="0"/>
        <v>3100</v>
      </c>
    </row>
    <row r="63" s="145" customFormat="1" ht="18" customHeight="1" spans="1:4">
      <c r="A63" s="187" t="s">
        <v>109</v>
      </c>
      <c r="B63" s="184">
        <f>SUM(B64:B65)</f>
        <v>160</v>
      </c>
      <c r="C63" s="185">
        <v>105</v>
      </c>
      <c r="D63" s="186">
        <f t="shared" si="0"/>
        <v>152.380952380952</v>
      </c>
    </row>
    <row r="64" s="145" customFormat="1" ht="18" customHeight="1" spans="1:4">
      <c r="A64" s="189" t="s">
        <v>68</v>
      </c>
      <c r="B64" s="184">
        <v>98</v>
      </c>
      <c r="C64" s="185">
        <v>105</v>
      </c>
      <c r="D64" s="186">
        <f t="shared" si="0"/>
        <v>93.3333333333333</v>
      </c>
    </row>
    <row r="65" s="145" customFormat="1" ht="18" customHeight="1" spans="1:4">
      <c r="A65" s="189" t="s">
        <v>110</v>
      </c>
      <c r="B65" s="184">
        <v>62</v>
      </c>
      <c r="C65" s="185">
        <v>0</v>
      </c>
      <c r="D65" s="186" t="e">
        <f t="shared" si="0"/>
        <v>#DIV/0!</v>
      </c>
    </row>
    <row r="66" s="145" customFormat="1" ht="18" customHeight="1" spans="1:4">
      <c r="A66" s="187" t="s">
        <v>111</v>
      </c>
      <c r="B66" s="184">
        <f>SUM(B67:B67)</f>
        <v>8</v>
      </c>
      <c r="C66" s="185">
        <v>5</v>
      </c>
      <c r="D66" s="186">
        <f t="shared" si="0"/>
        <v>160</v>
      </c>
    </row>
    <row r="67" s="145" customFormat="1" ht="18" customHeight="1" spans="1:4">
      <c r="A67" s="189" t="s">
        <v>112</v>
      </c>
      <c r="B67" s="184">
        <v>8</v>
      </c>
      <c r="C67" s="185">
        <v>5</v>
      </c>
      <c r="D67" s="186">
        <f t="shared" si="0"/>
        <v>160</v>
      </c>
    </row>
    <row r="68" s="145" customFormat="1" ht="18" customHeight="1" spans="1:4">
      <c r="A68" s="187" t="s">
        <v>113</v>
      </c>
      <c r="B68" s="184">
        <f>SUM(B69:B71)</f>
        <v>205</v>
      </c>
      <c r="C68" s="185">
        <v>307</v>
      </c>
      <c r="D68" s="186">
        <f t="shared" si="0"/>
        <v>66.7752442996743</v>
      </c>
    </row>
    <row r="69" s="145" customFormat="1" ht="18" customHeight="1" spans="1:4">
      <c r="A69" s="189" t="s">
        <v>68</v>
      </c>
      <c r="B69" s="184">
        <v>99</v>
      </c>
      <c r="C69" s="185">
        <v>254</v>
      </c>
      <c r="D69" s="186">
        <f t="shared" ref="D69:D132" si="1">B69/C69*100</f>
        <v>38.9763779527559</v>
      </c>
    </row>
    <row r="70" s="145" customFormat="1" ht="18" customHeight="1" spans="1:4">
      <c r="A70" s="189" t="s">
        <v>72</v>
      </c>
      <c r="B70" s="184">
        <v>0</v>
      </c>
      <c r="C70" s="188">
        <v>29</v>
      </c>
      <c r="D70" s="186">
        <f t="shared" si="1"/>
        <v>0</v>
      </c>
    </row>
    <row r="71" s="145" customFormat="1" ht="18" customHeight="1" spans="1:4">
      <c r="A71" s="189" t="s">
        <v>114</v>
      </c>
      <c r="B71" s="184">
        <v>106</v>
      </c>
      <c r="C71" s="185">
        <v>24</v>
      </c>
      <c r="D71" s="186">
        <f t="shared" si="1"/>
        <v>441.666666666667</v>
      </c>
    </row>
    <row r="72" s="145" customFormat="1" ht="18" customHeight="1" spans="1:4">
      <c r="A72" s="187" t="s">
        <v>115</v>
      </c>
      <c r="B72" s="184">
        <f>SUM(B73:B75)</f>
        <v>2324</v>
      </c>
      <c r="C72" s="185">
        <v>2724</v>
      </c>
      <c r="D72" s="186">
        <f t="shared" si="1"/>
        <v>85.3157121879589</v>
      </c>
    </row>
    <row r="73" s="145" customFormat="1" ht="18" customHeight="1" spans="1:4">
      <c r="A73" s="189" t="s">
        <v>68</v>
      </c>
      <c r="B73" s="184">
        <v>2057</v>
      </c>
      <c r="C73" s="185">
        <v>2013</v>
      </c>
      <c r="D73" s="186">
        <f t="shared" si="1"/>
        <v>102.185792349727</v>
      </c>
    </row>
    <row r="74" s="145" customFormat="1" ht="18" customHeight="1" spans="1:4">
      <c r="A74" s="189" t="s">
        <v>72</v>
      </c>
      <c r="B74" s="184">
        <v>1</v>
      </c>
      <c r="C74" s="185">
        <v>28</v>
      </c>
      <c r="D74" s="186">
        <f t="shared" si="1"/>
        <v>3.57142857142857</v>
      </c>
    </row>
    <row r="75" s="145" customFormat="1" ht="18" customHeight="1" spans="1:4">
      <c r="A75" s="189" t="s">
        <v>116</v>
      </c>
      <c r="B75" s="184">
        <v>266</v>
      </c>
      <c r="C75" s="185">
        <v>683</v>
      </c>
      <c r="D75" s="186">
        <f t="shared" si="1"/>
        <v>38.9458272327965</v>
      </c>
    </row>
    <row r="76" s="145" customFormat="1" ht="18" customHeight="1" spans="1:4">
      <c r="A76" s="187" t="s">
        <v>117</v>
      </c>
      <c r="B76" s="184">
        <f>SUM(B77:B80)</f>
        <v>784</v>
      </c>
      <c r="C76" s="185">
        <v>1005</v>
      </c>
      <c r="D76" s="186">
        <f t="shared" si="1"/>
        <v>78.0099502487562</v>
      </c>
    </row>
    <row r="77" s="145" customFormat="1" ht="18" customHeight="1" spans="1:4">
      <c r="A77" s="189" t="s">
        <v>68</v>
      </c>
      <c r="B77" s="184">
        <v>612</v>
      </c>
      <c r="C77" s="185">
        <v>744</v>
      </c>
      <c r="D77" s="186">
        <f t="shared" si="1"/>
        <v>82.258064516129</v>
      </c>
    </row>
    <row r="78" s="145" customFormat="1" ht="18" customHeight="1" spans="1:4">
      <c r="A78" s="189" t="s">
        <v>72</v>
      </c>
      <c r="B78" s="184">
        <v>21</v>
      </c>
      <c r="C78" s="185">
        <v>10</v>
      </c>
      <c r="D78" s="186">
        <f t="shared" si="1"/>
        <v>210</v>
      </c>
    </row>
    <row r="79" s="145" customFormat="1" ht="18" customHeight="1" spans="1:4">
      <c r="A79" s="189" t="s">
        <v>118</v>
      </c>
      <c r="B79" s="184">
        <v>0</v>
      </c>
      <c r="C79" s="185">
        <v>65</v>
      </c>
      <c r="D79" s="186">
        <f t="shared" si="1"/>
        <v>0</v>
      </c>
    </row>
    <row r="80" s="145" customFormat="1" ht="18" customHeight="1" spans="1:4">
      <c r="A80" s="189" t="s">
        <v>119</v>
      </c>
      <c r="B80" s="184">
        <v>151</v>
      </c>
      <c r="C80" s="185">
        <v>186</v>
      </c>
      <c r="D80" s="186">
        <f t="shared" si="1"/>
        <v>81.1827956989247</v>
      </c>
    </row>
    <row r="81" s="145" customFormat="1" ht="18" customHeight="1" spans="1:4">
      <c r="A81" s="187" t="s">
        <v>120</v>
      </c>
      <c r="B81" s="184">
        <f>SUM(B82:B84)</f>
        <v>503</v>
      </c>
      <c r="C81" s="185">
        <v>628</v>
      </c>
      <c r="D81" s="186">
        <f t="shared" si="1"/>
        <v>80.0955414012739</v>
      </c>
    </row>
    <row r="82" s="145" customFormat="1" ht="18" customHeight="1" spans="1:4">
      <c r="A82" s="189" t="s">
        <v>68</v>
      </c>
      <c r="B82" s="184">
        <v>175</v>
      </c>
      <c r="C82" s="188">
        <v>497</v>
      </c>
      <c r="D82" s="186">
        <f t="shared" si="1"/>
        <v>35.2112676056338</v>
      </c>
    </row>
    <row r="83" s="145" customFormat="1" ht="18" customHeight="1" spans="1:4">
      <c r="A83" s="189" t="s">
        <v>72</v>
      </c>
      <c r="B83" s="184">
        <v>0</v>
      </c>
      <c r="C83" s="185">
        <v>10</v>
      </c>
      <c r="D83" s="186">
        <f t="shared" si="1"/>
        <v>0</v>
      </c>
    </row>
    <row r="84" s="145" customFormat="1" ht="18" customHeight="1" spans="1:4">
      <c r="A84" s="189" t="s">
        <v>121</v>
      </c>
      <c r="B84" s="184">
        <v>328</v>
      </c>
      <c r="C84" s="185">
        <v>121</v>
      </c>
      <c r="D84" s="186">
        <f t="shared" si="1"/>
        <v>271.074380165289</v>
      </c>
    </row>
    <row r="85" s="145" customFormat="1" ht="18" customHeight="1" spans="1:4">
      <c r="A85" s="187" t="s">
        <v>122</v>
      </c>
      <c r="B85" s="184">
        <f>SUM(B86:B88)</f>
        <v>289</v>
      </c>
      <c r="C85" s="185">
        <v>443</v>
      </c>
      <c r="D85" s="186">
        <f t="shared" si="1"/>
        <v>65.2370203160271</v>
      </c>
    </row>
    <row r="86" s="145" customFormat="1" ht="18" customHeight="1" spans="1:4">
      <c r="A86" s="189" t="s">
        <v>68</v>
      </c>
      <c r="B86" s="184">
        <v>245</v>
      </c>
      <c r="C86" s="185">
        <v>415</v>
      </c>
      <c r="D86" s="186">
        <f t="shared" si="1"/>
        <v>59.0361445783133</v>
      </c>
    </row>
    <row r="87" s="145" customFormat="1" ht="18" customHeight="1" spans="1:4">
      <c r="A87" s="189" t="s">
        <v>123</v>
      </c>
      <c r="B87" s="184">
        <v>7</v>
      </c>
      <c r="C87" s="185">
        <v>3</v>
      </c>
      <c r="D87" s="186">
        <f t="shared" si="1"/>
        <v>233.333333333333</v>
      </c>
    </row>
    <row r="88" s="145" customFormat="1" ht="18" customHeight="1" spans="1:4">
      <c r="A88" s="189" t="s">
        <v>124</v>
      </c>
      <c r="B88" s="184">
        <v>37</v>
      </c>
      <c r="C88" s="185">
        <v>25</v>
      </c>
      <c r="D88" s="186">
        <f t="shared" si="1"/>
        <v>148</v>
      </c>
    </row>
    <row r="89" s="145" customFormat="1" ht="18" customHeight="1" spans="1:4">
      <c r="A89" s="187" t="s">
        <v>125</v>
      </c>
      <c r="B89" s="184">
        <f>SUM(B90:B91)</f>
        <v>13</v>
      </c>
      <c r="C89" s="185">
        <v>8</v>
      </c>
      <c r="D89" s="186">
        <f t="shared" si="1"/>
        <v>162.5</v>
      </c>
    </row>
    <row r="90" s="145" customFormat="1" ht="18" customHeight="1" spans="1:4">
      <c r="A90" s="189" t="s">
        <v>72</v>
      </c>
      <c r="B90" s="184">
        <v>12</v>
      </c>
      <c r="C90" s="185">
        <v>6</v>
      </c>
      <c r="D90" s="186">
        <f t="shared" si="1"/>
        <v>200</v>
      </c>
    </row>
    <row r="91" s="145" customFormat="1" ht="18" customHeight="1" spans="1:4">
      <c r="A91" s="189" t="s">
        <v>126</v>
      </c>
      <c r="B91" s="184">
        <v>1</v>
      </c>
      <c r="C91" s="185">
        <v>2</v>
      </c>
      <c r="D91" s="186">
        <f t="shared" si="1"/>
        <v>50</v>
      </c>
    </row>
    <row r="92" s="145" customFormat="1" ht="18" customHeight="1" spans="1:4">
      <c r="A92" s="187" t="s">
        <v>127</v>
      </c>
      <c r="B92" s="184">
        <f>SUM(B93:B94)</f>
        <v>379</v>
      </c>
      <c r="C92" s="188">
        <v>91</v>
      </c>
      <c r="D92" s="186">
        <f t="shared" si="1"/>
        <v>416.483516483516</v>
      </c>
    </row>
    <row r="93" s="145" customFormat="1" ht="18" customHeight="1" spans="1:4">
      <c r="A93" s="189" t="s">
        <v>68</v>
      </c>
      <c r="B93" s="184">
        <v>101</v>
      </c>
      <c r="C93" s="185">
        <v>61</v>
      </c>
      <c r="D93" s="186">
        <f t="shared" si="1"/>
        <v>165.573770491803</v>
      </c>
    </row>
    <row r="94" s="145" customFormat="1" ht="18" customHeight="1" spans="1:4">
      <c r="A94" s="189" t="s">
        <v>128</v>
      </c>
      <c r="B94" s="184">
        <v>278</v>
      </c>
      <c r="C94" s="185">
        <v>30</v>
      </c>
      <c r="D94" s="186">
        <f t="shared" si="1"/>
        <v>926.666666666667</v>
      </c>
    </row>
    <row r="95" s="145" customFormat="1" ht="18" customHeight="1" spans="1:4">
      <c r="A95" s="187" t="s">
        <v>129</v>
      </c>
      <c r="B95" s="184">
        <f>SUM(B96:B101)</f>
        <v>1355</v>
      </c>
      <c r="C95" s="185">
        <v>1551</v>
      </c>
      <c r="D95" s="186">
        <f t="shared" si="1"/>
        <v>87.3629916183108</v>
      </c>
    </row>
    <row r="96" s="145" customFormat="1" ht="18" customHeight="1" spans="1:4">
      <c r="A96" s="189" t="s">
        <v>68</v>
      </c>
      <c r="B96" s="184">
        <v>1023</v>
      </c>
      <c r="C96" s="185">
        <v>1174</v>
      </c>
      <c r="D96" s="186">
        <f t="shared" si="1"/>
        <v>87.1379897785349</v>
      </c>
    </row>
    <row r="97" s="145" customFormat="1" ht="18" customHeight="1" spans="1:4">
      <c r="A97" s="189" t="s">
        <v>72</v>
      </c>
      <c r="B97" s="184">
        <v>0</v>
      </c>
      <c r="C97" s="185">
        <v>50</v>
      </c>
      <c r="D97" s="186">
        <f t="shared" si="1"/>
        <v>0</v>
      </c>
    </row>
    <row r="98" s="145" customFormat="1" ht="18" customHeight="1" spans="1:4">
      <c r="A98" s="189" t="s">
        <v>130</v>
      </c>
      <c r="B98" s="184">
        <v>0</v>
      </c>
      <c r="C98" s="185">
        <v>10</v>
      </c>
      <c r="D98" s="186">
        <f t="shared" si="1"/>
        <v>0</v>
      </c>
    </row>
    <row r="99" s="145" customFormat="1" ht="18" customHeight="1" spans="1:4">
      <c r="A99" s="189" t="s">
        <v>131</v>
      </c>
      <c r="B99" s="184">
        <v>1</v>
      </c>
      <c r="C99" s="185">
        <v>1</v>
      </c>
      <c r="D99" s="186">
        <f t="shared" si="1"/>
        <v>100</v>
      </c>
    </row>
    <row r="100" s="145" customFormat="1" ht="18" customHeight="1" spans="1:4">
      <c r="A100" s="189" t="s">
        <v>132</v>
      </c>
      <c r="B100" s="184">
        <v>50</v>
      </c>
      <c r="C100" s="188">
        <v>14</v>
      </c>
      <c r="D100" s="186">
        <f t="shared" si="1"/>
        <v>357.142857142857</v>
      </c>
    </row>
    <row r="101" s="145" customFormat="1" ht="18" customHeight="1" spans="1:4">
      <c r="A101" s="189" t="s">
        <v>133</v>
      </c>
      <c r="B101" s="184">
        <v>281</v>
      </c>
      <c r="C101" s="185">
        <v>302</v>
      </c>
      <c r="D101" s="186">
        <f t="shared" si="1"/>
        <v>93.046357615894</v>
      </c>
    </row>
    <row r="102" s="145" customFormat="1" ht="18" customHeight="1" spans="1:4">
      <c r="A102" s="187" t="s">
        <v>134</v>
      </c>
      <c r="B102" s="184">
        <f>SUM(B103:B104)</f>
        <v>908</v>
      </c>
      <c r="C102" s="185">
        <v>1791</v>
      </c>
      <c r="D102" s="186">
        <f t="shared" si="1"/>
        <v>50.6979341150195</v>
      </c>
    </row>
    <row r="103" s="145" customFormat="1" ht="18" customHeight="1" spans="1:4">
      <c r="A103" s="189" t="s">
        <v>135</v>
      </c>
      <c r="B103" s="184">
        <v>25</v>
      </c>
      <c r="C103" s="185">
        <v>697</v>
      </c>
      <c r="D103" s="186">
        <f t="shared" si="1"/>
        <v>3.58680057388809</v>
      </c>
    </row>
    <row r="104" s="145" customFormat="1" ht="18" customHeight="1" spans="1:4">
      <c r="A104" s="189" t="s">
        <v>136</v>
      </c>
      <c r="B104" s="184">
        <v>883</v>
      </c>
      <c r="C104" s="185">
        <v>1094</v>
      </c>
      <c r="D104" s="186">
        <f t="shared" si="1"/>
        <v>80.7129798903108</v>
      </c>
    </row>
    <row r="105" s="145" customFormat="1" ht="18" customHeight="1" spans="1:4">
      <c r="A105" s="187" t="s">
        <v>137</v>
      </c>
      <c r="B105" s="184">
        <f>SUM(B106,B108)</f>
        <v>270</v>
      </c>
      <c r="C105" s="185">
        <v>453</v>
      </c>
      <c r="D105" s="186">
        <f t="shared" si="1"/>
        <v>59.6026490066225</v>
      </c>
    </row>
    <row r="106" s="145" customFormat="1" ht="18" customHeight="1" spans="1:4">
      <c r="A106" s="187" t="s">
        <v>138</v>
      </c>
      <c r="B106" s="184">
        <f>SUM(B107:B107)</f>
        <v>0</v>
      </c>
      <c r="C106" s="185">
        <v>129</v>
      </c>
      <c r="D106" s="186">
        <f t="shared" si="1"/>
        <v>0</v>
      </c>
    </row>
    <row r="107" s="145" customFormat="1" ht="18" customHeight="1" spans="1:4">
      <c r="A107" s="189" t="s">
        <v>139</v>
      </c>
      <c r="B107" s="184">
        <v>0</v>
      </c>
      <c r="C107" s="185">
        <v>129</v>
      </c>
      <c r="D107" s="186">
        <f t="shared" si="1"/>
        <v>0</v>
      </c>
    </row>
    <row r="108" s="145" customFormat="1" ht="18" customHeight="1" spans="1:4">
      <c r="A108" s="187" t="s">
        <v>140</v>
      </c>
      <c r="B108" s="184">
        <f>B109</f>
        <v>270</v>
      </c>
      <c r="C108" s="185">
        <v>324</v>
      </c>
      <c r="D108" s="186">
        <f t="shared" si="1"/>
        <v>83.3333333333333</v>
      </c>
    </row>
    <row r="109" s="145" customFormat="1" ht="18" customHeight="1" spans="1:4">
      <c r="A109" s="189" t="s">
        <v>141</v>
      </c>
      <c r="B109" s="184">
        <v>270</v>
      </c>
      <c r="C109" s="185">
        <v>324</v>
      </c>
      <c r="D109" s="186">
        <f t="shared" si="1"/>
        <v>83.3333333333333</v>
      </c>
    </row>
    <row r="110" s="145" customFormat="1" ht="18" customHeight="1" spans="1:4">
      <c r="A110" s="187" t="s">
        <v>142</v>
      </c>
      <c r="B110" s="184">
        <f>SUM(B111,B114,B121,B124,B127,B131,B134,B137)</f>
        <v>10200</v>
      </c>
      <c r="C110" s="188">
        <v>12223</v>
      </c>
      <c r="D110" s="186">
        <f t="shared" si="1"/>
        <v>83.4492350486787</v>
      </c>
    </row>
    <row r="111" s="145" customFormat="1" ht="18" customHeight="1" spans="1:4">
      <c r="A111" s="187" t="s">
        <v>143</v>
      </c>
      <c r="B111" s="184">
        <f>SUM(B112:B113)</f>
        <v>125</v>
      </c>
      <c r="C111" s="185">
        <v>126</v>
      </c>
      <c r="D111" s="186">
        <f t="shared" si="1"/>
        <v>99.2063492063492</v>
      </c>
    </row>
    <row r="112" s="145" customFormat="1" ht="18" customHeight="1" spans="1:4">
      <c r="A112" s="189" t="s">
        <v>144</v>
      </c>
      <c r="B112" s="184">
        <v>40</v>
      </c>
      <c r="C112" s="185">
        <v>40</v>
      </c>
      <c r="D112" s="186">
        <f t="shared" si="1"/>
        <v>100</v>
      </c>
    </row>
    <row r="113" s="145" customFormat="1" ht="18" customHeight="1" spans="1:4">
      <c r="A113" s="189" t="s">
        <v>145</v>
      </c>
      <c r="B113" s="184">
        <v>85</v>
      </c>
      <c r="C113" s="185">
        <v>86</v>
      </c>
      <c r="D113" s="186">
        <f t="shared" si="1"/>
        <v>98.8372093023256</v>
      </c>
    </row>
    <row r="114" s="145" customFormat="1" ht="18" customHeight="1" spans="1:4">
      <c r="A114" s="187" t="s">
        <v>146</v>
      </c>
      <c r="B114" s="184">
        <f>SUM(B115:B120)</f>
        <v>9145</v>
      </c>
      <c r="C114" s="185">
        <v>10723</v>
      </c>
      <c r="D114" s="186">
        <f t="shared" si="1"/>
        <v>85.2839690385153</v>
      </c>
    </row>
    <row r="115" s="145" customFormat="1" ht="18" customHeight="1" spans="1:4">
      <c r="A115" s="189" t="s">
        <v>68</v>
      </c>
      <c r="B115" s="184">
        <v>4051</v>
      </c>
      <c r="C115" s="185">
        <v>4847</v>
      </c>
      <c r="D115" s="186">
        <f t="shared" si="1"/>
        <v>83.5774706003714</v>
      </c>
    </row>
    <row r="116" s="145" customFormat="1" ht="18" customHeight="1" spans="1:4">
      <c r="A116" s="189" t="s">
        <v>72</v>
      </c>
      <c r="B116" s="184">
        <v>240</v>
      </c>
      <c r="C116" s="185">
        <v>5</v>
      </c>
      <c r="D116" s="186">
        <f t="shared" si="1"/>
        <v>4800</v>
      </c>
    </row>
    <row r="117" s="145" customFormat="1" ht="18" customHeight="1" spans="1:4">
      <c r="A117" s="189" t="s">
        <v>90</v>
      </c>
      <c r="B117" s="184">
        <v>134</v>
      </c>
      <c r="C117" s="185">
        <v>172</v>
      </c>
      <c r="D117" s="186">
        <f t="shared" si="1"/>
        <v>77.9069767441861</v>
      </c>
    </row>
    <row r="118" s="145" customFormat="1" ht="18" customHeight="1" spans="1:4">
      <c r="A118" s="189" t="s">
        <v>147</v>
      </c>
      <c r="B118" s="184">
        <v>23</v>
      </c>
      <c r="C118" s="185">
        <v>53</v>
      </c>
      <c r="D118" s="186">
        <f t="shared" si="1"/>
        <v>43.3962264150943</v>
      </c>
    </row>
    <row r="119" s="145" customFormat="1" ht="18" customHeight="1" spans="1:4">
      <c r="A119" s="189" t="s">
        <v>148</v>
      </c>
      <c r="B119" s="184">
        <v>0</v>
      </c>
      <c r="C119" s="185">
        <v>19</v>
      </c>
      <c r="D119" s="186">
        <f t="shared" si="1"/>
        <v>0</v>
      </c>
    </row>
    <row r="120" s="145" customFormat="1" ht="18" customHeight="1" spans="1:4">
      <c r="A120" s="189" t="s">
        <v>149</v>
      </c>
      <c r="B120" s="184">
        <v>4697</v>
      </c>
      <c r="C120" s="185">
        <v>5627</v>
      </c>
      <c r="D120" s="186">
        <f t="shared" si="1"/>
        <v>83.4725430957882</v>
      </c>
    </row>
    <row r="121" s="145" customFormat="1" ht="18" customHeight="1" spans="1:4">
      <c r="A121" s="187" t="s">
        <v>150</v>
      </c>
      <c r="B121" s="184">
        <f>SUM(B122:B123)</f>
        <v>21</v>
      </c>
      <c r="C121" s="185">
        <v>112</v>
      </c>
      <c r="D121" s="186">
        <f t="shared" si="1"/>
        <v>18.75</v>
      </c>
    </row>
    <row r="122" s="145" customFormat="1" ht="18" customHeight="1" spans="1:4">
      <c r="A122" s="189" t="s">
        <v>68</v>
      </c>
      <c r="B122" s="184">
        <v>21</v>
      </c>
      <c r="C122" s="188">
        <v>102</v>
      </c>
      <c r="D122" s="186">
        <f t="shared" si="1"/>
        <v>20.5882352941176</v>
      </c>
    </row>
    <row r="123" s="145" customFormat="1" ht="18" customHeight="1" spans="1:4">
      <c r="A123" s="189" t="s">
        <v>151</v>
      </c>
      <c r="B123" s="184">
        <v>0</v>
      </c>
      <c r="C123" s="185">
        <v>10</v>
      </c>
      <c r="D123" s="186">
        <f t="shared" si="1"/>
        <v>0</v>
      </c>
    </row>
    <row r="124" s="145" customFormat="1" ht="18" customHeight="1" spans="1:4">
      <c r="A124" s="187" t="s">
        <v>152</v>
      </c>
      <c r="B124" s="184">
        <f>SUM(B125:B126)</f>
        <v>105</v>
      </c>
      <c r="C124" s="185">
        <v>210</v>
      </c>
      <c r="D124" s="186">
        <f t="shared" si="1"/>
        <v>50</v>
      </c>
    </row>
    <row r="125" s="145" customFormat="1" ht="18" customHeight="1" spans="1:4">
      <c r="A125" s="189" t="s">
        <v>68</v>
      </c>
      <c r="B125" s="184">
        <v>57</v>
      </c>
      <c r="C125" s="185">
        <v>210</v>
      </c>
      <c r="D125" s="186">
        <f t="shared" si="1"/>
        <v>27.1428571428571</v>
      </c>
    </row>
    <row r="126" s="145" customFormat="1" ht="18" customHeight="1" spans="1:4">
      <c r="A126" s="189" t="s">
        <v>153</v>
      </c>
      <c r="B126" s="184">
        <v>48</v>
      </c>
      <c r="C126" s="185">
        <v>0</v>
      </c>
      <c r="D126" s="186" t="e">
        <f t="shared" si="1"/>
        <v>#DIV/0!</v>
      </c>
    </row>
    <row r="127" s="145" customFormat="1" ht="18" customHeight="1" spans="1:4">
      <c r="A127" s="187" t="s">
        <v>154</v>
      </c>
      <c r="B127" s="184">
        <f>SUM(B128:B130)</f>
        <v>720</v>
      </c>
      <c r="C127" s="185">
        <v>994</v>
      </c>
      <c r="D127" s="186">
        <f t="shared" si="1"/>
        <v>72.4346076458752</v>
      </c>
    </row>
    <row r="128" s="145" customFormat="1" ht="18" customHeight="1" spans="1:4">
      <c r="A128" s="189" t="s">
        <v>68</v>
      </c>
      <c r="B128" s="184">
        <v>576</v>
      </c>
      <c r="C128" s="185">
        <v>776</v>
      </c>
      <c r="D128" s="186">
        <f t="shared" si="1"/>
        <v>74.2268041237113</v>
      </c>
    </row>
    <row r="129" s="145" customFormat="1" ht="18" customHeight="1" spans="1:4">
      <c r="A129" s="189" t="s">
        <v>155</v>
      </c>
      <c r="B129" s="184">
        <v>4</v>
      </c>
      <c r="C129" s="185">
        <v>0</v>
      </c>
      <c r="D129" s="186" t="e">
        <f t="shared" si="1"/>
        <v>#DIV/0!</v>
      </c>
    </row>
    <row r="130" s="145" customFormat="1" ht="18" customHeight="1" spans="1:4">
      <c r="A130" s="189" t="s">
        <v>156</v>
      </c>
      <c r="B130" s="184">
        <v>140</v>
      </c>
      <c r="C130" s="185">
        <v>218</v>
      </c>
      <c r="D130" s="186">
        <f t="shared" si="1"/>
        <v>64.2201834862385</v>
      </c>
    </row>
    <row r="131" s="145" customFormat="1" ht="18" customHeight="1" spans="1:4">
      <c r="A131" s="187" t="s">
        <v>157</v>
      </c>
      <c r="B131" s="184">
        <f>SUM(B132:B133)</f>
        <v>39</v>
      </c>
      <c r="C131" s="185">
        <v>6</v>
      </c>
      <c r="D131" s="186">
        <f t="shared" si="1"/>
        <v>650</v>
      </c>
    </row>
    <row r="132" s="145" customFormat="1" ht="18" customHeight="1" spans="1:4">
      <c r="A132" s="189" t="s">
        <v>158</v>
      </c>
      <c r="B132" s="184">
        <v>39</v>
      </c>
      <c r="C132" s="174">
        <v>0</v>
      </c>
      <c r="D132" s="186" t="e">
        <f t="shared" si="1"/>
        <v>#DIV/0!</v>
      </c>
    </row>
    <row r="133" s="145" customFormat="1" ht="18" customHeight="1" spans="1:4">
      <c r="A133" s="189" t="s">
        <v>159</v>
      </c>
      <c r="B133" s="184">
        <v>0</v>
      </c>
      <c r="C133" s="185">
        <v>6</v>
      </c>
      <c r="D133" s="186">
        <f t="shared" ref="D133:D196" si="2">B133/C133*100</f>
        <v>0</v>
      </c>
    </row>
    <row r="134" s="145" customFormat="1" ht="18" customHeight="1" spans="1:4">
      <c r="A134" s="187" t="s">
        <v>160</v>
      </c>
      <c r="B134" s="184">
        <f>SUM(B135:B136)</f>
        <v>3</v>
      </c>
      <c r="C134" s="185">
        <v>20</v>
      </c>
      <c r="D134" s="186">
        <f t="shared" si="2"/>
        <v>15</v>
      </c>
    </row>
    <row r="135" s="145" customFormat="1" ht="18" customHeight="1" spans="1:4">
      <c r="A135" s="189" t="s">
        <v>161</v>
      </c>
      <c r="B135" s="184">
        <v>3</v>
      </c>
      <c r="C135" s="185">
        <v>0</v>
      </c>
      <c r="D135" s="186" t="e">
        <f t="shared" si="2"/>
        <v>#DIV/0!</v>
      </c>
    </row>
    <row r="136" s="145" customFormat="1" ht="18" customHeight="1" spans="1:4">
      <c r="A136" s="189" t="s">
        <v>162</v>
      </c>
      <c r="B136" s="184">
        <v>0</v>
      </c>
      <c r="C136" s="185">
        <v>20</v>
      </c>
      <c r="D136" s="186">
        <f t="shared" si="2"/>
        <v>0</v>
      </c>
    </row>
    <row r="137" s="145" customFormat="1" ht="18" customHeight="1" spans="1:4">
      <c r="A137" s="187" t="s">
        <v>163</v>
      </c>
      <c r="B137" s="184">
        <f>SUM(B138:B139)</f>
        <v>42</v>
      </c>
      <c r="C137" s="188">
        <v>32</v>
      </c>
      <c r="D137" s="186">
        <f t="shared" si="2"/>
        <v>131.25</v>
      </c>
    </row>
    <row r="138" s="145" customFormat="1" ht="18" customHeight="1" spans="1:4">
      <c r="A138" s="189" t="s">
        <v>164</v>
      </c>
      <c r="B138" s="184">
        <v>28</v>
      </c>
      <c r="C138" s="188">
        <v>0</v>
      </c>
      <c r="D138" s="186" t="e">
        <f t="shared" si="2"/>
        <v>#DIV/0!</v>
      </c>
    </row>
    <row r="139" s="145" customFormat="1" ht="18" customHeight="1" spans="1:4">
      <c r="A139" s="189" t="s">
        <v>165</v>
      </c>
      <c r="B139" s="184">
        <v>14</v>
      </c>
      <c r="C139" s="185">
        <v>32</v>
      </c>
      <c r="D139" s="186">
        <f t="shared" si="2"/>
        <v>43.75</v>
      </c>
    </row>
    <row r="140" s="145" customFormat="1" ht="18" customHeight="1" spans="1:4">
      <c r="A140" s="187" t="s">
        <v>166</v>
      </c>
      <c r="B140" s="184">
        <f>SUM(B141,B144,B151,B154,B156,B158,B160,B164,B166)</f>
        <v>56466</v>
      </c>
      <c r="C140" s="185">
        <v>56375</v>
      </c>
      <c r="D140" s="186">
        <f t="shared" si="2"/>
        <v>100.161419068736</v>
      </c>
    </row>
    <row r="141" s="145" customFormat="1" ht="18" customHeight="1" spans="1:4">
      <c r="A141" s="187" t="s">
        <v>167</v>
      </c>
      <c r="B141" s="184">
        <f>SUM(B142:B143)</f>
        <v>249</v>
      </c>
      <c r="C141" s="185">
        <v>3819</v>
      </c>
      <c r="D141" s="186">
        <f t="shared" si="2"/>
        <v>6.52003142183818</v>
      </c>
    </row>
    <row r="142" s="145" customFormat="1" ht="18" customHeight="1" spans="1:4">
      <c r="A142" s="189" t="s">
        <v>68</v>
      </c>
      <c r="B142" s="184">
        <v>178</v>
      </c>
      <c r="C142" s="185">
        <v>3799</v>
      </c>
      <c r="D142" s="186">
        <f t="shared" si="2"/>
        <v>4.6854435377731</v>
      </c>
    </row>
    <row r="143" s="145" customFormat="1" ht="18" customHeight="1" spans="1:4">
      <c r="A143" s="189" t="s">
        <v>168</v>
      </c>
      <c r="B143" s="184">
        <v>71</v>
      </c>
      <c r="C143" s="185">
        <v>20</v>
      </c>
      <c r="D143" s="186">
        <f t="shared" si="2"/>
        <v>355</v>
      </c>
    </row>
    <row r="144" s="145" customFormat="1" ht="18" customHeight="1" spans="1:4">
      <c r="A144" s="187" t="s">
        <v>169</v>
      </c>
      <c r="B144" s="184">
        <f>SUM(B145:B150)</f>
        <v>53922</v>
      </c>
      <c r="C144" s="185">
        <v>50451</v>
      </c>
      <c r="D144" s="186">
        <f t="shared" si="2"/>
        <v>106.879942914908</v>
      </c>
    </row>
    <row r="145" s="145" customFormat="1" ht="18" customHeight="1" spans="1:4">
      <c r="A145" s="189" t="s">
        <v>170</v>
      </c>
      <c r="B145" s="184">
        <v>1178</v>
      </c>
      <c r="C145" s="185">
        <v>903</v>
      </c>
      <c r="D145" s="186">
        <f t="shared" si="2"/>
        <v>130.454042081949</v>
      </c>
    </row>
    <row r="146" s="145" customFormat="1" ht="18" customHeight="1" spans="1:4">
      <c r="A146" s="189" t="s">
        <v>171</v>
      </c>
      <c r="B146" s="184">
        <v>13481</v>
      </c>
      <c r="C146" s="185">
        <v>12774</v>
      </c>
      <c r="D146" s="186">
        <f t="shared" si="2"/>
        <v>105.534679818381</v>
      </c>
    </row>
    <row r="147" s="145" customFormat="1" ht="18" customHeight="1" spans="1:4">
      <c r="A147" s="189" t="s">
        <v>172</v>
      </c>
      <c r="B147" s="184">
        <v>5680</v>
      </c>
      <c r="C147" s="185">
        <v>5160</v>
      </c>
      <c r="D147" s="186">
        <f t="shared" si="2"/>
        <v>110.077519379845</v>
      </c>
    </row>
    <row r="148" s="145" customFormat="1" ht="18" customHeight="1" spans="1:4">
      <c r="A148" s="189" t="s">
        <v>173</v>
      </c>
      <c r="B148" s="184">
        <v>3930</v>
      </c>
      <c r="C148" s="185">
        <v>3373</v>
      </c>
      <c r="D148" s="186">
        <f t="shared" si="2"/>
        <v>116.513489475245</v>
      </c>
    </row>
    <row r="149" s="145" customFormat="1" ht="18" customHeight="1" spans="1:4">
      <c r="A149" s="189" t="s">
        <v>174</v>
      </c>
      <c r="B149" s="184">
        <v>47</v>
      </c>
      <c r="C149" s="185">
        <v>140</v>
      </c>
      <c r="D149" s="186">
        <f t="shared" si="2"/>
        <v>33.5714285714286</v>
      </c>
    </row>
    <row r="150" s="145" customFormat="1" ht="18" customHeight="1" spans="1:4">
      <c r="A150" s="189" t="s">
        <v>175</v>
      </c>
      <c r="B150" s="184">
        <v>29606</v>
      </c>
      <c r="C150" s="188">
        <v>28101</v>
      </c>
      <c r="D150" s="186">
        <f t="shared" si="2"/>
        <v>105.355681292481</v>
      </c>
    </row>
    <row r="151" s="145" customFormat="1" ht="18" customHeight="1" spans="1:4">
      <c r="A151" s="187" t="s">
        <v>176</v>
      </c>
      <c r="B151" s="184">
        <f>SUM(B152:B153)</f>
        <v>1070</v>
      </c>
      <c r="C151" s="185">
        <v>1048</v>
      </c>
      <c r="D151" s="186">
        <f t="shared" si="2"/>
        <v>102.099236641221</v>
      </c>
    </row>
    <row r="152" s="145" customFormat="1" ht="18" customHeight="1" spans="1:4">
      <c r="A152" s="189" t="s">
        <v>177</v>
      </c>
      <c r="B152" s="184">
        <v>1063</v>
      </c>
      <c r="C152" s="185">
        <v>1047</v>
      </c>
      <c r="D152" s="186">
        <f t="shared" si="2"/>
        <v>101.52817574021</v>
      </c>
    </row>
    <row r="153" s="145" customFormat="1" ht="18" customHeight="1" spans="1:4">
      <c r="A153" s="189" t="s">
        <v>178</v>
      </c>
      <c r="B153" s="184">
        <v>7</v>
      </c>
      <c r="C153" s="185">
        <v>1</v>
      </c>
      <c r="D153" s="186">
        <f t="shared" si="2"/>
        <v>700</v>
      </c>
    </row>
    <row r="154" s="145" customFormat="1" ht="18" customHeight="1" spans="1:4">
      <c r="A154" s="187" t="s">
        <v>179</v>
      </c>
      <c r="B154" s="184">
        <f t="shared" ref="B154:B158" si="3">SUM(B155:B155)</f>
        <v>0</v>
      </c>
      <c r="C154" s="185">
        <v>3</v>
      </c>
      <c r="D154" s="186">
        <f t="shared" si="2"/>
        <v>0</v>
      </c>
    </row>
    <row r="155" s="145" customFormat="1" ht="18" customHeight="1" spans="1:4">
      <c r="A155" s="189" t="s">
        <v>180</v>
      </c>
      <c r="B155" s="184">
        <v>0</v>
      </c>
      <c r="C155" s="185">
        <v>3</v>
      </c>
      <c r="D155" s="186">
        <f t="shared" si="2"/>
        <v>0</v>
      </c>
    </row>
    <row r="156" s="145" customFormat="1" ht="18" customHeight="1" spans="1:4">
      <c r="A156" s="187" t="s">
        <v>181</v>
      </c>
      <c r="B156" s="184">
        <f t="shared" si="3"/>
        <v>90</v>
      </c>
      <c r="C156" s="174">
        <v>0</v>
      </c>
      <c r="D156" s="186" t="e">
        <f t="shared" si="2"/>
        <v>#DIV/0!</v>
      </c>
    </row>
    <row r="157" s="145" customFormat="1" ht="18" customHeight="1" spans="1:4">
      <c r="A157" s="189" t="s">
        <v>182</v>
      </c>
      <c r="B157" s="184">
        <v>90</v>
      </c>
      <c r="C157" s="185">
        <v>0</v>
      </c>
      <c r="D157" s="186" t="e">
        <f t="shared" si="2"/>
        <v>#DIV/0!</v>
      </c>
    </row>
    <row r="158" s="145" customFormat="1" ht="18" customHeight="1" spans="1:4">
      <c r="A158" s="187" t="s">
        <v>183</v>
      </c>
      <c r="B158" s="184">
        <f t="shared" si="3"/>
        <v>37</v>
      </c>
      <c r="C158" s="185">
        <v>81</v>
      </c>
      <c r="D158" s="186">
        <f t="shared" si="2"/>
        <v>45.679012345679</v>
      </c>
    </row>
    <row r="159" s="145" customFormat="1" ht="18" customHeight="1" spans="1:4">
      <c r="A159" s="189" t="s">
        <v>184</v>
      </c>
      <c r="B159" s="184">
        <v>37</v>
      </c>
      <c r="C159" s="185">
        <v>81</v>
      </c>
      <c r="D159" s="186">
        <f t="shared" si="2"/>
        <v>45.679012345679</v>
      </c>
    </row>
    <row r="160" s="145" customFormat="1" ht="18" customHeight="1" spans="1:4">
      <c r="A160" s="187" t="s">
        <v>185</v>
      </c>
      <c r="B160" s="184">
        <f>SUM(B161:B163)</f>
        <v>256</v>
      </c>
      <c r="C160" s="185">
        <v>467</v>
      </c>
      <c r="D160" s="186">
        <f t="shared" si="2"/>
        <v>54.8179871520343</v>
      </c>
    </row>
    <row r="161" s="145" customFormat="1" ht="18" customHeight="1" spans="1:4">
      <c r="A161" s="189" t="s">
        <v>186</v>
      </c>
      <c r="B161" s="184">
        <v>4</v>
      </c>
      <c r="C161" s="185">
        <v>159</v>
      </c>
      <c r="D161" s="186">
        <f t="shared" si="2"/>
        <v>2.51572327044025</v>
      </c>
    </row>
    <row r="162" s="145" customFormat="1" ht="18" customHeight="1" spans="1:4">
      <c r="A162" s="189" t="s">
        <v>187</v>
      </c>
      <c r="B162" s="184">
        <v>250</v>
      </c>
      <c r="C162" s="185">
        <v>308</v>
      </c>
      <c r="D162" s="186">
        <f t="shared" si="2"/>
        <v>81.1688311688312</v>
      </c>
    </row>
    <row r="163" s="145" customFormat="1" ht="18" customHeight="1" spans="1:4">
      <c r="A163" s="189" t="s">
        <v>188</v>
      </c>
      <c r="B163" s="184">
        <v>2</v>
      </c>
      <c r="C163" s="185">
        <v>0</v>
      </c>
      <c r="D163" s="186" t="e">
        <f t="shared" si="2"/>
        <v>#DIV/0!</v>
      </c>
    </row>
    <row r="164" s="145" customFormat="1" ht="18" customHeight="1" spans="1:4">
      <c r="A164" s="187" t="s">
        <v>189</v>
      </c>
      <c r="B164" s="184">
        <f>SUM(B165:B165)</f>
        <v>224</v>
      </c>
      <c r="C164" s="188">
        <v>107</v>
      </c>
      <c r="D164" s="186">
        <f t="shared" si="2"/>
        <v>209.345794392523</v>
      </c>
    </row>
    <row r="165" s="145" customFormat="1" ht="18" customHeight="1" spans="1:4">
      <c r="A165" s="189" t="s">
        <v>190</v>
      </c>
      <c r="B165" s="184">
        <v>224</v>
      </c>
      <c r="C165" s="185">
        <v>107</v>
      </c>
      <c r="D165" s="186">
        <f t="shared" si="2"/>
        <v>209.345794392523</v>
      </c>
    </row>
    <row r="166" s="145" customFormat="1" ht="18" customHeight="1" spans="1:4">
      <c r="A166" s="187" t="s">
        <v>191</v>
      </c>
      <c r="B166" s="184">
        <f>B167</f>
        <v>618</v>
      </c>
      <c r="C166" s="185">
        <v>399</v>
      </c>
      <c r="D166" s="186">
        <f t="shared" si="2"/>
        <v>154.887218045113</v>
      </c>
    </row>
    <row r="167" s="145" customFormat="1" ht="18" customHeight="1" spans="1:4">
      <c r="A167" s="189" t="s">
        <v>192</v>
      </c>
      <c r="B167" s="184">
        <v>618</v>
      </c>
      <c r="C167" s="185">
        <v>399</v>
      </c>
      <c r="D167" s="186">
        <f t="shared" si="2"/>
        <v>154.887218045113</v>
      </c>
    </row>
    <row r="168" s="145" customFormat="1" ht="18" customHeight="1" spans="1:4">
      <c r="A168" s="187" t="s">
        <v>193</v>
      </c>
      <c r="B168" s="184">
        <f>SUM(B169,B172,B175,B177,B181,B184)</f>
        <v>4173</v>
      </c>
      <c r="C168" s="185">
        <v>4105</v>
      </c>
      <c r="D168" s="186">
        <f t="shared" si="2"/>
        <v>101.656516443362</v>
      </c>
    </row>
    <row r="169" s="145" customFormat="1" ht="18" customHeight="1" spans="1:4">
      <c r="A169" s="187" t="s">
        <v>194</v>
      </c>
      <c r="B169" s="184">
        <f>SUM(B170:B171)</f>
        <v>16</v>
      </c>
      <c r="C169" s="185">
        <v>1</v>
      </c>
      <c r="D169" s="186">
        <f t="shared" si="2"/>
        <v>1600</v>
      </c>
    </row>
    <row r="170" s="145" customFormat="1" ht="18" customHeight="1" spans="1:4">
      <c r="A170" s="189" t="s">
        <v>68</v>
      </c>
      <c r="B170" s="184">
        <v>11</v>
      </c>
      <c r="C170" s="185">
        <v>0</v>
      </c>
      <c r="D170" s="186" t="e">
        <f t="shared" si="2"/>
        <v>#DIV/0!</v>
      </c>
    </row>
    <row r="171" s="145" customFormat="1" ht="18" customHeight="1" spans="1:4">
      <c r="A171" s="189" t="s">
        <v>195</v>
      </c>
      <c r="B171" s="184">
        <v>5</v>
      </c>
      <c r="C171" s="185">
        <v>1</v>
      </c>
      <c r="D171" s="186">
        <f t="shared" si="2"/>
        <v>500</v>
      </c>
    </row>
    <row r="172" s="145" customFormat="1" ht="18" customHeight="1" spans="1:4">
      <c r="A172" s="187" t="s">
        <v>196</v>
      </c>
      <c r="B172" s="184">
        <f>SUM(B174:B174)</f>
        <v>20</v>
      </c>
      <c r="C172" s="185">
        <v>977</v>
      </c>
      <c r="D172" s="186">
        <f t="shared" si="2"/>
        <v>2.04708290685773</v>
      </c>
    </row>
    <row r="173" s="145" customFormat="1" ht="18" customHeight="1" spans="1:4">
      <c r="A173" s="189" t="s">
        <v>197</v>
      </c>
      <c r="B173" s="184">
        <v>0</v>
      </c>
      <c r="C173" s="185">
        <v>565</v>
      </c>
      <c r="D173" s="186">
        <f t="shared" si="2"/>
        <v>0</v>
      </c>
    </row>
    <row r="174" s="145" customFormat="1" ht="18" customHeight="1" spans="1:4">
      <c r="A174" s="189" t="s">
        <v>198</v>
      </c>
      <c r="B174" s="184">
        <v>20</v>
      </c>
      <c r="C174" s="185">
        <v>412</v>
      </c>
      <c r="D174" s="186">
        <f t="shared" si="2"/>
        <v>4.85436893203883</v>
      </c>
    </row>
    <row r="175" s="145" customFormat="1" ht="18" customHeight="1" spans="1:4">
      <c r="A175" s="187" t="s">
        <v>199</v>
      </c>
      <c r="B175" s="184">
        <f>SUM(B176:B176)</f>
        <v>20</v>
      </c>
      <c r="C175" s="188">
        <v>0</v>
      </c>
      <c r="D175" s="186" t="e">
        <f t="shared" si="2"/>
        <v>#DIV/0!</v>
      </c>
    </row>
    <row r="176" s="145" customFormat="1" ht="18" customHeight="1" spans="1:4">
      <c r="A176" s="189" t="s">
        <v>200</v>
      </c>
      <c r="B176" s="184">
        <v>20</v>
      </c>
      <c r="C176" s="185">
        <v>0</v>
      </c>
      <c r="D176" s="186" t="e">
        <f t="shared" si="2"/>
        <v>#DIV/0!</v>
      </c>
    </row>
    <row r="177" s="145" customFormat="1" ht="18" customHeight="1" spans="1:4">
      <c r="A177" s="187" t="s">
        <v>201</v>
      </c>
      <c r="B177" s="184">
        <f>SUM(B178:B180)</f>
        <v>134</v>
      </c>
      <c r="C177" s="185">
        <v>155</v>
      </c>
      <c r="D177" s="186">
        <f t="shared" si="2"/>
        <v>86.4516129032258</v>
      </c>
    </row>
    <row r="178" s="145" customFormat="1" ht="18" customHeight="1" spans="1:4">
      <c r="A178" s="189" t="s">
        <v>202</v>
      </c>
      <c r="B178" s="184">
        <v>82</v>
      </c>
      <c r="C178" s="185">
        <v>70</v>
      </c>
      <c r="D178" s="186">
        <f t="shared" si="2"/>
        <v>117.142857142857</v>
      </c>
    </row>
    <row r="179" s="145" customFormat="1" ht="18" customHeight="1" spans="1:4">
      <c r="A179" s="189" t="s">
        <v>203</v>
      </c>
      <c r="B179" s="184">
        <v>29</v>
      </c>
      <c r="C179" s="185">
        <v>4</v>
      </c>
      <c r="D179" s="186">
        <f t="shared" si="2"/>
        <v>725</v>
      </c>
    </row>
    <row r="180" s="145" customFormat="1" ht="18" customHeight="1" spans="1:4">
      <c r="A180" s="189" t="s">
        <v>204</v>
      </c>
      <c r="B180" s="184">
        <v>23</v>
      </c>
      <c r="C180" s="185">
        <v>81</v>
      </c>
      <c r="D180" s="186">
        <f t="shared" si="2"/>
        <v>28.3950617283951</v>
      </c>
    </row>
    <row r="181" s="145" customFormat="1" ht="18" customHeight="1" spans="1:4">
      <c r="A181" s="187" t="s">
        <v>205</v>
      </c>
      <c r="B181" s="184">
        <f>SUM(B182:B183)</f>
        <v>3983</v>
      </c>
      <c r="C181" s="174">
        <v>0</v>
      </c>
      <c r="D181" s="186" t="e">
        <f t="shared" si="2"/>
        <v>#DIV/0!</v>
      </c>
    </row>
    <row r="182" s="145" customFormat="1" ht="18" customHeight="1" spans="1:4">
      <c r="A182" s="189" t="s">
        <v>206</v>
      </c>
      <c r="B182" s="184">
        <v>187</v>
      </c>
      <c r="C182" s="174">
        <v>0</v>
      </c>
      <c r="D182" s="186" t="e">
        <f t="shared" si="2"/>
        <v>#DIV/0!</v>
      </c>
    </row>
    <row r="183" s="145" customFormat="1" ht="18" customHeight="1" spans="1:4">
      <c r="A183" s="189" t="s">
        <v>207</v>
      </c>
      <c r="B183" s="184">
        <v>3796</v>
      </c>
      <c r="C183" s="174">
        <v>0</v>
      </c>
      <c r="D183" s="186" t="e">
        <f t="shared" si="2"/>
        <v>#DIV/0!</v>
      </c>
    </row>
    <row r="184" s="145" customFormat="1" ht="18" customHeight="1" spans="1:4">
      <c r="A184" s="187" t="s">
        <v>208</v>
      </c>
      <c r="B184" s="184">
        <f>SUM(B185:B186)</f>
        <v>0</v>
      </c>
      <c r="C184" s="185">
        <v>2972</v>
      </c>
      <c r="D184" s="186">
        <f t="shared" si="2"/>
        <v>0</v>
      </c>
    </row>
    <row r="185" s="145" customFormat="1" ht="18" customHeight="1" spans="1:4">
      <c r="A185" s="189" t="s">
        <v>209</v>
      </c>
      <c r="B185" s="184">
        <v>0</v>
      </c>
      <c r="C185" s="185">
        <v>70</v>
      </c>
      <c r="D185" s="186">
        <f t="shared" si="2"/>
        <v>0</v>
      </c>
    </row>
    <row r="186" s="145" customFormat="1" ht="18" customHeight="1" spans="1:4">
      <c r="A186" s="189" t="s">
        <v>210</v>
      </c>
      <c r="B186" s="184">
        <v>0</v>
      </c>
      <c r="C186" s="185">
        <v>2902</v>
      </c>
      <c r="D186" s="186">
        <f t="shared" si="2"/>
        <v>0</v>
      </c>
    </row>
    <row r="187" s="145" customFormat="1" ht="18" customHeight="1" spans="1:4">
      <c r="A187" s="187" t="s">
        <v>211</v>
      </c>
      <c r="B187" s="184">
        <f>SUM(B188,B198,B202,B208,B214,B220)</f>
        <v>5938</v>
      </c>
      <c r="C187" s="185">
        <v>5707</v>
      </c>
      <c r="D187" s="186">
        <f t="shared" si="2"/>
        <v>104.047660767479</v>
      </c>
    </row>
    <row r="188" s="145" customFormat="1" ht="18" customHeight="1" spans="1:4">
      <c r="A188" s="187" t="s">
        <v>212</v>
      </c>
      <c r="B188" s="184">
        <f>SUM(B189:B197)</f>
        <v>1637</v>
      </c>
      <c r="C188" s="185">
        <v>2619</v>
      </c>
      <c r="D188" s="186">
        <f t="shared" si="2"/>
        <v>62.5047728140512</v>
      </c>
    </row>
    <row r="189" s="145" customFormat="1" ht="18" customHeight="1" spans="1:4">
      <c r="A189" s="189" t="s">
        <v>68</v>
      </c>
      <c r="B189" s="184">
        <v>237</v>
      </c>
      <c r="C189" s="185">
        <v>279</v>
      </c>
      <c r="D189" s="186">
        <f t="shared" si="2"/>
        <v>84.9462365591398</v>
      </c>
    </row>
    <row r="190" s="145" customFormat="1" ht="18" customHeight="1" spans="1:4">
      <c r="A190" s="189" t="s">
        <v>213</v>
      </c>
      <c r="B190" s="184">
        <v>112</v>
      </c>
      <c r="C190" s="188">
        <v>56</v>
      </c>
      <c r="D190" s="186">
        <f t="shared" si="2"/>
        <v>200</v>
      </c>
    </row>
    <row r="191" s="145" customFormat="1" ht="18" customHeight="1" spans="1:4">
      <c r="A191" s="189" t="s">
        <v>214</v>
      </c>
      <c r="B191" s="184">
        <v>25</v>
      </c>
      <c r="C191" s="185">
        <v>257</v>
      </c>
      <c r="D191" s="186">
        <f t="shared" si="2"/>
        <v>9.72762645914397</v>
      </c>
    </row>
    <row r="192" s="145" customFormat="1" ht="18" customHeight="1" spans="1:4">
      <c r="A192" s="189" t="s">
        <v>215</v>
      </c>
      <c r="B192" s="184">
        <v>90</v>
      </c>
      <c r="C192" s="185">
        <v>84</v>
      </c>
      <c r="D192" s="186">
        <f t="shared" si="2"/>
        <v>107.142857142857</v>
      </c>
    </row>
    <row r="193" s="145" customFormat="1" ht="18" customHeight="1" spans="1:4">
      <c r="A193" s="189" t="s">
        <v>216</v>
      </c>
      <c r="B193" s="184">
        <v>28</v>
      </c>
      <c r="C193" s="185">
        <v>7</v>
      </c>
      <c r="D193" s="186">
        <f t="shared" si="2"/>
        <v>400</v>
      </c>
    </row>
    <row r="194" s="145" customFormat="1" ht="18" customHeight="1" spans="1:4">
      <c r="A194" s="189" t="s">
        <v>217</v>
      </c>
      <c r="B194" s="184">
        <v>163</v>
      </c>
      <c r="C194" s="185">
        <v>217</v>
      </c>
      <c r="D194" s="186">
        <f t="shared" si="2"/>
        <v>75.1152073732719</v>
      </c>
    </row>
    <row r="195" s="145" customFormat="1" ht="18" customHeight="1" spans="1:4">
      <c r="A195" s="189" t="s">
        <v>218</v>
      </c>
      <c r="B195" s="184">
        <v>73</v>
      </c>
      <c r="C195" s="185">
        <v>16</v>
      </c>
      <c r="D195" s="186">
        <f t="shared" si="2"/>
        <v>456.25</v>
      </c>
    </row>
    <row r="196" s="145" customFormat="1" ht="18" customHeight="1" spans="1:4">
      <c r="A196" s="189" t="s">
        <v>219</v>
      </c>
      <c r="B196" s="184">
        <v>0</v>
      </c>
      <c r="C196" s="185">
        <v>23</v>
      </c>
      <c r="D196" s="186">
        <f t="shared" si="2"/>
        <v>0</v>
      </c>
    </row>
    <row r="197" s="145" customFormat="1" ht="18" customHeight="1" spans="1:4">
      <c r="A197" s="189" t="s">
        <v>220</v>
      </c>
      <c r="B197" s="184">
        <v>909</v>
      </c>
      <c r="C197" s="185">
        <v>1680</v>
      </c>
      <c r="D197" s="186">
        <f t="shared" ref="D197:D260" si="4">B197/C197*100</f>
        <v>54.1071428571429</v>
      </c>
    </row>
    <row r="198" s="145" customFormat="1" ht="18" customHeight="1" spans="1:4">
      <c r="A198" s="187" t="s">
        <v>221</v>
      </c>
      <c r="B198" s="184">
        <f>SUM(B199:B201)</f>
        <v>103</v>
      </c>
      <c r="C198" s="185">
        <v>293</v>
      </c>
      <c r="D198" s="186">
        <f t="shared" si="4"/>
        <v>35.1535836177474</v>
      </c>
    </row>
    <row r="199" s="145" customFormat="1" ht="18" customHeight="1" spans="1:4">
      <c r="A199" s="189" t="s">
        <v>68</v>
      </c>
      <c r="B199" s="184">
        <v>24</v>
      </c>
      <c r="C199" s="185">
        <v>75</v>
      </c>
      <c r="D199" s="186">
        <f t="shared" si="4"/>
        <v>32</v>
      </c>
    </row>
    <row r="200" s="145" customFormat="1" ht="18" customHeight="1" spans="1:4">
      <c r="A200" s="189" t="s">
        <v>222</v>
      </c>
      <c r="B200" s="184">
        <v>79</v>
      </c>
      <c r="C200" s="185">
        <v>203</v>
      </c>
      <c r="D200" s="186">
        <f t="shared" si="4"/>
        <v>38.9162561576355</v>
      </c>
    </row>
    <row r="201" s="145" customFormat="1" ht="18" customHeight="1" spans="1:4">
      <c r="A201" s="189" t="s">
        <v>223</v>
      </c>
      <c r="B201" s="184">
        <v>0</v>
      </c>
      <c r="C201" s="188">
        <v>15</v>
      </c>
      <c r="D201" s="186">
        <f t="shared" si="4"/>
        <v>0</v>
      </c>
    </row>
    <row r="202" s="145" customFormat="1" ht="18" customHeight="1" spans="1:4">
      <c r="A202" s="187" t="s">
        <v>224</v>
      </c>
      <c r="B202" s="184">
        <f>SUM(B203:B207)</f>
        <v>357</v>
      </c>
      <c r="C202" s="185">
        <v>138</v>
      </c>
      <c r="D202" s="186">
        <f t="shared" si="4"/>
        <v>258.695652173913</v>
      </c>
    </row>
    <row r="203" s="145" customFormat="1" ht="18" customHeight="1" spans="1:4">
      <c r="A203" s="189" t="s">
        <v>68</v>
      </c>
      <c r="B203" s="184">
        <v>40</v>
      </c>
      <c r="C203" s="185">
        <v>21</v>
      </c>
      <c r="D203" s="186">
        <f t="shared" si="4"/>
        <v>190.47619047619</v>
      </c>
    </row>
    <row r="204" s="145" customFormat="1" ht="18" customHeight="1" spans="1:4">
      <c r="A204" s="189" t="s">
        <v>225</v>
      </c>
      <c r="B204" s="184">
        <v>0</v>
      </c>
      <c r="C204" s="185">
        <v>10</v>
      </c>
      <c r="D204" s="186">
        <f t="shared" si="4"/>
        <v>0</v>
      </c>
    </row>
    <row r="205" s="145" customFormat="1" ht="18" customHeight="1" spans="1:4">
      <c r="A205" s="189" t="s">
        <v>226</v>
      </c>
      <c r="B205" s="184">
        <v>169</v>
      </c>
      <c r="C205" s="185">
        <v>0</v>
      </c>
      <c r="D205" s="186" t="e">
        <f t="shared" si="4"/>
        <v>#DIV/0!</v>
      </c>
    </row>
    <row r="206" s="145" customFormat="1" ht="18" customHeight="1" spans="1:4">
      <c r="A206" s="189" t="s">
        <v>227</v>
      </c>
      <c r="B206" s="184">
        <v>46</v>
      </c>
      <c r="C206" s="185">
        <v>31</v>
      </c>
      <c r="D206" s="186">
        <f t="shared" si="4"/>
        <v>148.387096774194</v>
      </c>
    </row>
    <row r="207" s="145" customFormat="1" ht="18" customHeight="1" spans="1:4">
      <c r="A207" s="189" t="s">
        <v>228</v>
      </c>
      <c r="B207" s="184">
        <v>102</v>
      </c>
      <c r="C207" s="185">
        <v>76</v>
      </c>
      <c r="D207" s="186">
        <f t="shared" si="4"/>
        <v>134.210526315789</v>
      </c>
    </row>
    <row r="208" s="145" customFormat="1" ht="18" customHeight="1" spans="1:4">
      <c r="A208" s="191" t="s">
        <v>229</v>
      </c>
      <c r="B208" s="184">
        <f>SUM(B209:B213)</f>
        <v>34</v>
      </c>
      <c r="C208" s="185">
        <v>34</v>
      </c>
      <c r="D208" s="186">
        <f t="shared" si="4"/>
        <v>100</v>
      </c>
    </row>
    <row r="209" s="145" customFormat="1" ht="18" customHeight="1" spans="1:4">
      <c r="A209" s="192" t="s">
        <v>68</v>
      </c>
      <c r="B209" s="184">
        <v>7</v>
      </c>
      <c r="C209" s="185">
        <v>0</v>
      </c>
      <c r="D209" s="186" t="e">
        <f t="shared" si="4"/>
        <v>#DIV/0!</v>
      </c>
    </row>
    <row r="210" s="145" customFormat="1" ht="18" customHeight="1" spans="1:4">
      <c r="A210" s="192" t="s">
        <v>230</v>
      </c>
      <c r="B210" s="184">
        <v>19</v>
      </c>
      <c r="C210" s="185">
        <v>0</v>
      </c>
      <c r="D210" s="186" t="e">
        <f t="shared" si="4"/>
        <v>#DIV/0!</v>
      </c>
    </row>
    <row r="211" s="145" customFormat="1" ht="18" customHeight="1" spans="1:4">
      <c r="A211" s="192" t="s">
        <v>231</v>
      </c>
      <c r="B211" s="184">
        <v>0</v>
      </c>
      <c r="C211" s="185">
        <v>6</v>
      </c>
      <c r="D211" s="186">
        <f t="shared" si="4"/>
        <v>0</v>
      </c>
    </row>
    <row r="212" s="145" customFormat="1" ht="18" customHeight="1" spans="1:4">
      <c r="A212" s="192" t="s">
        <v>232</v>
      </c>
      <c r="B212" s="184">
        <v>0</v>
      </c>
      <c r="C212" s="185">
        <v>8</v>
      </c>
      <c r="D212" s="186">
        <f t="shared" si="4"/>
        <v>0</v>
      </c>
    </row>
    <row r="213" s="145" customFormat="1" ht="18" customHeight="1" spans="1:4">
      <c r="A213" s="192" t="s">
        <v>233</v>
      </c>
      <c r="B213" s="184">
        <v>8</v>
      </c>
      <c r="C213" s="185">
        <v>20</v>
      </c>
      <c r="D213" s="186">
        <f t="shared" si="4"/>
        <v>40</v>
      </c>
    </row>
    <row r="214" s="145" customFormat="1" ht="18" customHeight="1" spans="1:4">
      <c r="A214" s="191" t="s">
        <v>234</v>
      </c>
      <c r="B214" s="184">
        <f>SUM(B215:B219)</f>
        <v>496</v>
      </c>
      <c r="C214" s="185">
        <v>894</v>
      </c>
      <c r="D214" s="186">
        <f t="shared" si="4"/>
        <v>55.4809843400447</v>
      </c>
    </row>
    <row r="215" s="145" customFormat="1" ht="18" customHeight="1" spans="1:4">
      <c r="A215" s="192" t="s">
        <v>68</v>
      </c>
      <c r="B215" s="184">
        <v>43</v>
      </c>
      <c r="C215" s="185">
        <v>295</v>
      </c>
      <c r="D215" s="186">
        <f t="shared" si="4"/>
        <v>14.5762711864407</v>
      </c>
    </row>
    <row r="216" s="145" customFormat="1" ht="18" customHeight="1" spans="1:4">
      <c r="A216" s="192" t="s">
        <v>235</v>
      </c>
      <c r="B216" s="184">
        <v>150</v>
      </c>
      <c r="C216" s="185">
        <v>0</v>
      </c>
      <c r="D216" s="186" t="e">
        <f t="shared" si="4"/>
        <v>#DIV/0!</v>
      </c>
    </row>
    <row r="217" s="145" customFormat="1" ht="18" customHeight="1" spans="1:4">
      <c r="A217" s="187" t="s">
        <v>236</v>
      </c>
      <c r="B217" s="184">
        <v>0</v>
      </c>
      <c r="C217" s="188">
        <v>55</v>
      </c>
      <c r="D217" s="186">
        <f t="shared" si="4"/>
        <v>0</v>
      </c>
    </row>
    <row r="218" s="145" customFormat="1" ht="18" customHeight="1" spans="1:4">
      <c r="A218" s="192" t="s">
        <v>237</v>
      </c>
      <c r="B218" s="184">
        <v>253</v>
      </c>
      <c r="C218" s="185">
        <v>214</v>
      </c>
      <c r="D218" s="186">
        <f t="shared" si="4"/>
        <v>118.224299065421</v>
      </c>
    </row>
    <row r="219" s="145" customFormat="1" ht="18" customHeight="1" spans="1:4">
      <c r="A219" s="192" t="s">
        <v>238</v>
      </c>
      <c r="B219" s="184">
        <v>50</v>
      </c>
      <c r="C219" s="185">
        <v>330</v>
      </c>
      <c r="D219" s="186">
        <f t="shared" si="4"/>
        <v>15.1515151515152</v>
      </c>
    </row>
    <row r="220" s="145" customFormat="1" ht="18" customHeight="1" spans="1:4">
      <c r="A220" s="187" t="s">
        <v>239</v>
      </c>
      <c r="B220" s="184">
        <f>SUM(B221:B221)</f>
        <v>3311</v>
      </c>
      <c r="C220" s="185">
        <v>1729</v>
      </c>
      <c r="D220" s="186">
        <f t="shared" si="4"/>
        <v>191.497975708502</v>
      </c>
    </row>
    <row r="221" s="145" customFormat="1" ht="18" customHeight="1" spans="1:4">
      <c r="A221" s="189" t="s">
        <v>240</v>
      </c>
      <c r="B221" s="184">
        <v>3311</v>
      </c>
      <c r="C221" s="185">
        <v>1729</v>
      </c>
      <c r="D221" s="186">
        <f t="shared" si="4"/>
        <v>191.497975708502</v>
      </c>
    </row>
    <row r="222" s="145" customFormat="1" ht="18" customHeight="1" spans="1:4">
      <c r="A222" s="187" t="s">
        <v>241</v>
      </c>
      <c r="B222" s="184">
        <f>SUM(B223,B231,B236,B243,B247,B254,B260,B266,B272,B274,B276,B278,B280,B282,B286,B290,B294,B296)</f>
        <v>39135</v>
      </c>
      <c r="C222" s="185">
        <v>36157</v>
      </c>
      <c r="D222" s="186">
        <f t="shared" si="4"/>
        <v>108.236302790608</v>
      </c>
    </row>
    <row r="223" s="145" customFormat="1" ht="18" customHeight="1" spans="1:4">
      <c r="A223" s="187" t="s">
        <v>242</v>
      </c>
      <c r="B223" s="184">
        <f>SUM(B224:B230)</f>
        <v>2016</v>
      </c>
      <c r="C223" s="185">
        <v>2387</v>
      </c>
      <c r="D223" s="186">
        <f t="shared" si="4"/>
        <v>84.4574780058651</v>
      </c>
    </row>
    <row r="224" s="145" customFormat="1" ht="18" customHeight="1" spans="1:4">
      <c r="A224" s="189" t="s">
        <v>68</v>
      </c>
      <c r="B224" s="184">
        <v>325</v>
      </c>
      <c r="C224" s="185">
        <v>398</v>
      </c>
      <c r="D224" s="186">
        <f t="shared" si="4"/>
        <v>81.6582914572864</v>
      </c>
    </row>
    <row r="225" s="145" customFormat="1" ht="18" customHeight="1" spans="1:4">
      <c r="A225" s="189" t="s">
        <v>243</v>
      </c>
      <c r="B225" s="184">
        <v>781</v>
      </c>
      <c r="C225" s="185">
        <v>1040</v>
      </c>
      <c r="D225" s="186">
        <f t="shared" si="4"/>
        <v>75.0961538461538</v>
      </c>
    </row>
    <row r="226" s="145" customFormat="1" ht="18" customHeight="1" spans="1:4">
      <c r="A226" s="189" t="s">
        <v>244</v>
      </c>
      <c r="B226" s="184">
        <v>49</v>
      </c>
      <c r="C226" s="185">
        <v>71</v>
      </c>
      <c r="D226" s="186">
        <f t="shared" si="4"/>
        <v>69.0140845070423</v>
      </c>
    </row>
    <row r="227" s="145" customFormat="1" ht="18" customHeight="1" spans="1:4">
      <c r="A227" s="189" t="s">
        <v>245</v>
      </c>
      <c r="B227" s="184">
        <v>139</v>
      </c>
      <c r="C227" s="185">
        <v>127</v>
      </c>
      <c r="D227" s="186">
        <f t="shared" si="4"/>
        <v>109.448818897638</v>
      </c>
    </row>
    <row r="228" s="145" customFormat="1" ht="18" customHeight="1" spans="1:4">
      <c r="A228" s="189" t="s">
        <v>246</v>
      </c>
      <c r="B228" s="184">
        <v>411</v>
      </c>
      <c r="C228" s="188">
        <v>552</v>
      </c>
      <c r="D228" s="186">
        <f t="shared" si="4"/>
        <v>74.4565217391304</v>
      </c>
    </row>
    <row r="229" s="145" customFormat="1" ht="18" customHeight="1" spans="1:4">
      <c r="A229" s="189" t="s">
        <v>247</v>
      </c>
      <c r="B229" s="184">
        <v>3</v>
      </c>
      <c r="C229" s="185">
        <v>20</v>
      </c>
      <c r="D229" s="186">
        <f t="shared" si="4"/>
        <v>15</v>
      </c>
    </row>
    <row r="230" s="145" customFormat="1" ht="18" customHeight="1" spans="1:4">
      <c r="A230" s="189" t="s">
        <v>248</v>
      </c>
      <c r="B230" s="184">
        <v>308</v>
      </c>
      <c r="C230" s="185">
        <v>149</v>
      </c>
      <c r="D230" s="186">
        <f t="shared" si="4"/>
        <v>206.711409395973</v>
      </c>
    </row>
    <row r="231" s="145" customFormat="1" ht="18" customHeight="1" spans="1:4">
      <c r="A231" s="187" t="s">
        <v>249</v>
      </c>
      <c r="B231" s="184">
        <f>SUM(B232:B235)</f>
        <v>902</v>
      </c>
      <c r="C231" s="185">
        <v>667</v>
      </c>
      <c r="D231" s="186">
        <f t="shared" si="4"/>
        <v>135.232383808096</v>
      </c>
    </row>
    <row r="232" s="145" customFormat="1" ht="18" customHeight="1" spans="1:4">
      <c r="A232" s="189" t="s">
        <v>68</v>
      </c>
      <c r="B232" s="184">
        <v>412</v>
      </c>
      <c r="C232" s="185">
        <v>378</v>
      </c>
      <c r="D232" s="186">
        <f t="shared" si="4"/>
        <v>108.994708994709</v>
      </c>
    </row>
    <row r="233" s="145" customFormat="1" ht="18" customHeight="1" spans="1:4">
      <c r="A233" s="189" t="s">
        <v>250</v>
      </c>
      <c r="B233" s="184">
        <v>0</v>
      </c>
      <c r="C233" s="185">
        <v>7</v>
      </c>
      <c r="D233" s="186">
        <f t="shared" si="4"/>
        <v>0</v>
      </c>
    </row>
    <row r="234" s="145" customFormat="1" ht="18" customHeight="1" spans="1:4">
      <c r="A234" s="189" t="s">
        <v>251</v>
      </c>
      <c r="B234" s="184">
        <v>398</v>
      </c>
      <c r="C234" s="185">
        <v>36</v>
      </c>
      <c r="D234" s="186">
        <f t="shared" si="4"/>
        <v>1105.55555555556</v>
      </c>
    </row>
    <row r="235" s="145" customFormat="1" ht="18" customHeight="1" spans="1:4">
      <c r="A235" s="189" t="s">
        <v>252</v>
      </c>
      <c r="B235" s="184">
        <v>92</v>
      </c>
      <c r="C235" s="185">
        <v>246</v>
      </c>
      <c r="D235" s="186">
        <f t="shared" si="4"/>
        <v>37.3983739837398</v>
      </c>
    </row>
    <row r="236" s="145" customFormat="1" ht="18" customHeight="1" spans="1:4">
      <c r="A236" s="187" t="s">
        <v>253</v>
      </c>
      <c r="B236" s="184">
        <f>SUM(B237:B242)</f>
        <v>15323</v>
      </c>
      <c r="C236" s="185">
        <v>10255</v>
      </c>
      <c r="D236" s="186">
        <f t="shared" si="4"/>
        <v>149.419795221843</v>
      </c>
    </row>
    <row r="237" s="145" customFormat="1" ht="18" customHeight="1" spans="1:4">
      <c r="A237" s="189" t="s">
        <v>254</v>
      </c>
      <c r="B237" s="184">
        <v>4320</v>
      </c>
      <c r="C237" s="185">
        <v>46</v>
      </c>
      <c r="D237" s="186">
        <f t="shared" si="4"/>
        <v>9391.30434782609</v>
      </c>
    </row>
    <row r="238" s="145" customFormat="1" ht="18" customHeight="1" spans="1:4">
      <c r="A238" s="189" t="s">
        <v>255</v>
      </c>
      <c r="B238" s="184">
        <v>7249</v>
      </c>
      <c r="C238" s="185">
        <v>6619</v>
      </c>
      <c r="D238" s="186">
        <f t="shared" si="4"/>
        <v>109.51805408672</v>
      </c>
    </row>
    <row r="239" s="145" customFormat="1" ht="18" customHeight="1" spans="1:4">
      <c r="A239" s="189" t="s">
        <v>256</v>
      </c>
      <c r="B239" s="184">
        <v>3545</v>
      </c>
      <c r="C239" s="185">
        <v>0</v>
      </c>
      <c r="D239" s="186" t="e">
        <f t="shared" si="4"/>
        <v>#DIV/0!</v>
      </c>
    </row>
    <row r="240" s="145" customFormat="1" ht="18" customHeight="1" spans="1:4">
      <c r="A240" s="189" t="s">
        <v>257</v>
      </c>
      <c r="B240" s="184">
        <v>0</v>
      </c>
      <c r="C240" s="185">
        <v>2589</v>
      </c>
      <c r="D240" s="186">
        <f t="shared" si="4"/>
        <v>0</v>
      </c>
    </row>
    <row r="241" s="145" customFormat="1" ht="18" customHeight="1" spans="1:4">
      <c r="A241" s="189" t="s">
        <v>258</v>
      </c>
      <c r="B241" s="184">
        <v>191</v>
      </c>
      <c r="C241" s="185">
        <v>0</v>
      </c>
      <c r="D241" s="186" t="e">
        <f t="shared" si="4"/>
        <v>#DIV/0!</v>
      </c>
    </row>
    <row r="242" s="145" customFormat="1" ht="18" customHeight="1" spans="1:4">
      <c r="A242" s="189" t="s">
        <v>259</v>
      </c>
      <c r="B242" s="184">
        <v>18</v>
      </c>
      <c r="C242" s="188">
        <v>1001</v>
      </c>
      <c r="D242" s="186">
        <f t="shared" si="4"/>
        <v>1.7982017982018</v>
      </c>
    </row>
    <row r="243" s="145" customFormat="1" ht="18" customHeight="1" spans="1:4">
      <c r="A243" s="187" t="s">
        <v>260</v>
      </c>
      <c r="B243" s="184">
        <f>SUM(B244:B246)</f>
        <v>2020</v>
      </c>
      <c r="C243" s="185">
        <v>2312</v>
      </c>
      <c r="D243" s="186">
        <f t="shared" si="4"/>
        <v>87.3702422145329</v>
      </c>
    </row>
    <row r="244" s="145" customFormat="1" ht="18" customHeight="1" spans="1:4">
      <c r="A244" s="189" t="s">
        <v>261</v>
      </c>
      <c r="B244" s="184">
        <v>0</v>
      </c>
      <c r="C244" s="185">
        <v>46</v>
      </c>
      <c r="D244" s="186">
        <f t="shared" si="4"/>
        <v>0</v>
      </c>
    </row>
    <row r="245" s="145" customFormat="1" ht="18" customHeight="1" spans="1:4">
      <c r="A245" s="189" t="s">
        <v>262</v>
      </c>
      <c r="B245" s="184">
        <v>0</v>
      </c>
      <c r="C245" s="185">
        <v>12</v>
      </c>
      <c r="D245" s="186">
        <f t="shared" si="4"/>
        <v>0</v>
      </c>
    </row>
    <row r="246" s="145" customFormat="1" ht="18" customHeight="1" spans="1:4">
      <c r="A246" s="189" t="s">
        <v>263</v>
      </c>
      <c r="B246" s="184">
        <v>2020</v>
      </c>
      <c r="C246" s="185">
        <v>2254</v>
      </c>
      <c r="D246" s="186">
        <f t="shared" si="4"/>
        <v>89.6184560780834</v>
      </c>
    </row>
    <row r="247" s="145" customFormat="1" ht="18" customHeight="1" spans="1:4">
      <c r="A247" s="187" t="s">
        <v>264</v>
      </c>
      <c r="B247" s="184">
        <f>SUM(B248:B253)</f>
        <v>3351</v>
      </c>
      <c r="C247" s="185">
        <v>2625</v>
      </c>
      <c r="D247" s="186">
        <f t="shared" si="4"/>
        <v>127.657142857143</v>
      </c>
    </row>
    <row r="248" s="145" customFormat="1" ht="18" customHeight="1" spans="1:4">
      <c r="A248" s="189" t="s">
        <v>265</v>
      </c>
      <c r="B248" s="184">
        <v>1168</v>
      </c>
      <c r="C248" s="185">
        <v>804</v>
      </c>
      <c r="D248" s="186">
        <f t="shared" si="4"/>
        <v>145.273631840796</v>
      </c>
    </row>
    <row r="249" s="145" customFormat="1" ht="18" customHeight="1" spans="1:4">
      <c r="A249" s="189" t="s">
        <v>266</v>
      </c>
      <c r="B249" s="184">
        <v>13</v>
      </c>
      <c r="C249" s="185">
        <v>20</v>
      </c>
      <c r="D249" s="186">
        <f t="shared" si="4"/>
        <v>65</v>
      </c>
    </row>
    <row r="250" s="145" customFormat="1" ht="18" customHeight="1" spans="1:4">
      <c r="A250" s="189" t="s">
        <v>267</v>
      </c>
      <c r="B250" s="184">
        <v>0</v>
      </c>
      <c r="C250" s="185">
        <v>32</v>
      </c>
      <c r="D250" s="186">
        <f t="shared" si="4"/>
        <v>0</v>
      </c>
    </row>
    <row r="251" s="145" customFormat="1" ht="18" customHeight="1" spans="1:4">
      <c r="A251" s="189" t="s">
        <v>268</v>
      </c>
      <c r="B251" s="184">
        <v>15</v>
      </c>
      <c r="C251" s="185">
        <v>10</v>
      </c>
      <c r="D251" s="186">
        <f t="shared" si="4"/>
        <v>150</v>
      </c>
    </row>
    <row r="252" s="145" customFormat="1" ht="18" customHeight="1" spans="1:4">
      <c r="A252" s="189" t="s">
        <v>269</v>
      </c>
      <c r="B252" s="184">
        <v>120</v>
      </c>
      <c r="C252" s="185">
        <v>0</v>
      </c>
      <c r="D252" s="186" t="e">
        <f t="shared" si="4"/>
        <v>#DIV/0!</v>
      </c>
    </row>
    <row r="253" s="145" customFormat="1" ht="18" customHeight="1" spans="1:4">
      <c r="A253" s="189" t="s">
        <v>270</v>
      </c>
      <c r="B253" s="184">
        <v>2035</v>
      </c>
      <c r="C253" s="185">
        <v>1759</v>
      </c>
      <c r="D253" s="186">
        <f t="shared" si="4"/>
        <v>115.690733371234</v>
      </c>
    </row>
    <row r="254" s="145" customFormat="1" ht="18" customHeight="1" spans="1:4">
      <c r="A254" s="187" t="s">
        <v>271</v>
      </c>
      <c r="B254" s="184">
        <f>SUM(B255:B259)</f>
        <v>219</v>
      </c>
      <c r="C254" s="188">
        <v>600</v>
      </c>
      <c r="D254" s="186">
        <f t="shared" si="4"/>
        <v>36.5</v>
      </c>
    </row>
    <row r="255" s="145" customFormat="1" ht="18" customHeight="1" spans="1:4">
      <c r="A255" s="189" t="s">
        <v>272</v>
      </c>
      <c r="B255" s="184">
        <v>3</v>
      </c>
      <c r="C255" s="185">
        <v>365</v>
      </c>
      <c r="D255" s="186">
        <f t="shared" si="4"/>
        <v>0.821917808219178</v>
      </c>
    </row>
    <row r="256" s="145" customFormat="1" ht="18" customHeight="1" spans="1:4">
      <c r="A256" s="189" t="s">
        <v>273</v>
      </c>
      <c r="B256" s="184">
        <v>29</v>
      </c>
      <c r="C256" s="185">
        <v>2</v>
      </c>
      <c r="D256" s="186">
        <f t="shared" si="4"/>
        <v>1450</v>
      </c>
    </row>
    <row r="257" s="145" customFormat="1" ht="18" customHeight="1" spans="1:4">
      <c r="A257" s="189" t="s">
        <v>274</v>
      </c>
      <c r="B257" s="184">
        <v>4</v>
      </c>
      <c r="C257" s="185">
        <v>9</v>
      </c>
      <c r="D257" s="186">
        <f t="shared" si="4"/>
        <v>44.4444444444444</v>
      </c>
    </row>
    <row r="258" s="145" customFormat="1" ht="18" customHeight="1" spans="1:4">
      <c r="A258" s="189" t="s">
        <v>275</v>
      </c>
      <c r="B258" s="184">
        <v>28</v>
      </c>
      <c r="C258" s="185">
        <v>42</v>
      </c>
      <c r="D258" s="186">
        <f t="shared" si="4"/>
        <v>66.6666666666667</v>
      </c>
    </row>
    <row r="259" s="145" customFormat="1" ht="18" customHeight="1" spans="1:4">
      <c r="A259" s="189" t="s">
        <v>276</v>
      </c>
      <c r="B259" s="184">
        <v>155</v>
      </c>
      <c r="C259" s="185">
        <v>182</v>
      </c>
      <c r="D259" s="186">
        <f t="shared" si="4"/>
        <v>85.1648351648352</v>
      </c>
    </row>
    <row r="260" s="145" customFormat="1" ht="18" customHeight="1" spans="1:4">
      <c r="A260" s="187" t="s">
        <v>277</v>
      </c>
      <c r="B260" s="184">
        <f>SUM(B261:B265)</f>
        <v>551</v>
      </c>
      <c r="C260" s="185">
        <v>486</v>
      </c>
      <c r="D260" s="186">
        <f t="shared" si="4"/>
        <v>113.374485596708</v>
      </c>
    </row>
    <row r="261" s="145" customFormat="1" ht="18" customHeight="1" spans="1:4">
      <c r="A261" s="189" t="s">
        <v>278</v>
      </c>
      <c r="B261" s="184">
        <v>62</v>
      </c>
      <c r="C261" s="185">
        <v>23</v>
      </c>
      <c r="D261" s="186">
        <f t="shared" ref="D261:D324" si="5">B261/C261*100</f>
        <v>269.565217391304</v>
      </c>
    </row>
    <row r="262" s="145" customFormat="1" ht="18" customHeight="1" spans="1:4">
      <c r="A262" s="189" t="s">
        <v>279</v>
      </c>
      <c r="B262" s="184">
        <v>355</v>
      </c>
      <c r="C262" s="185">
        <v>299</v>
      </c>
      <c r="D262" s="186">
        <f t="shared" si="5"/>
        <v>118.729096989967</v>
      </c>
    </row>
    <row r="263" s="145" customFormat="1" ht="18" customHeight="1" spans="1:4">
      <c r="A263" s="189" t="s">
        <v>280</v>
      </c>
      <c r="B263" s="184">
        <v>107</v>
      </c>
      <c r="C263" s="185">
        <v>125</v>
      </c>
      <c r="D263" s="186">
        <f t="shared" si="5"/>
        <v>85.6</v>
      </c>
    </row>
    <row r="264" s="145" customFormat="1" ht="18" customHeight="1" spans="1:4">
      <c r="A264" s="189" t="s">
        <v>281</v>
      </c>
      <c r="B264" s="184">
        <v>20</v>
      </c>
      <c r="C264" s="185">
        <v>10</v>
      </c>
      <c r="D264" s="186">
        <f t="shared" si="5"/>
        <v>200</v>
      </c>
    </row>
    <row r="265" s="145" customFormat="1" ht="18" customHeight="1" spans="1:4">
      <c r="A265" s="189" t="s">
        <v>282</v>
      </c>
      <c r="B265" s="184">
        <v>7</v>
      </c>
      <c r="C265" s="185">
        <v>29</v>
      </c>
      <c r="D265" s="186">
        <f t="shared" si="5"/>
        <v>24.1379310344828</v>
      </c>
    </row>
    <row r="266" s="145" customFormat="1" ht="18" customHeight="1" spans="1:4">
      <c r="A266" s="187" t="s">
        <v>283</v>
      </c>
      <c r="B266" s="184">
        <f>SUM(B267:B271)</f>
        <v>1457</v>
      </c>
      <c r="C266" s="188">
        <v>1353</v>
      </c>
      <c r="D266" s="186">
        <f t="shared" si="5"/>
        <v>107.686622320769</v>
      </c>
    </row>
    <row r="267" s="145" customFormat="1" ht="18" customHeight="1" spans="1:4">
      <c r="A267" s="189" t="s">
        <v>68</v>
      </c>
      <c r="B267" s="184">
        <v>83</v>
      </c>
      <c r="C267" s="185">
        <v>80</v>
      </c>
      <c r="D267" s="186">
        <f t="shared" si="5"/>
        <v>103.75</v>
      </c>
    </row>
    <row r="268" s="145" customFormat="1" ht="18" customHeight="1" spans="1:4">
      <c r="A268" s="189" t="s">
        <v>284</v>
      </c>
      <c r="B268" s="184">
        <v>56</v>
      </c>
      <c r="C268" s="185">
        <v>14</v>
      </c>
      <c r="D268" s="186">
        <f t="shared" si="5"/>
        <v>400</v>
      </c>
    </row>
    <row r="269" s="145" customFormat="1" ht="18" customHeight="1" spans="1:4">
      <c r="A269" s="189" t="s">
        <v>285</v>
      </c>
      <c r="B269" s="184">
        <v>56</v>
      </c>
      <c r="C269" s="185">
        <v>56</v>
      </c>
      <c r="D269" s="186">
        <f t="shared" si="5"/>
        <v>100</v>
      </c>
    </row>
    <row r="270" s="145" customFormat="1" ht="18" customHeight="1" spans="1:4">
      <c r="A270" s="189" t="s">
        <v>286</v>
      </c>
      <c r="B270" s="184">
        <v>324</v>
      </c>
      <c r="C270" s="185">
        <v>354</v>
      </c>
      <c r="D270" s="186">
        <f t="shared" si="5"/>
        <v>91.5254237288136</v>
      </c>
    </row>
    <row r="271" s="145" customFormat="1" ht="18" customHeight="1" spans="1:4">
      <c r="A271" s="189" t="s">
        <v>287</v>
      </c>
      <c r="B271" s="184">
        <v>938</v>
      </c>
      <c r="C271" s="185">
        <v>849</v>
      </c>
      <c r="D271" s="186">
        <f t="shared" si="5"/>
        <v>110.482921083628</v>
      </c>
    </row>
    <row r="272" s="145" customFormat="1" ht="18" customHeight="1" spans="1:4">
      <c r="A272" s="187" t="s">
        <v>288</v>
      </c>
      <c r="B272" s="184">
        <f t="shared" ref="B272:B276" si="6">SUM(B273:B273)</f>
        <v>5229</v>
      </c>
      <c r="C272" s="185">
        <v>7448</v>
      </c>
      <c r="D272" s="186">
        <f t="shared" si="5"/>
        <v>70.2067669172932</v>
      </c>
    </row>
    <row r="273" s="145" customFormat="1" ht="18" customHeight="1" spans="1:4">
      <c r="A273" s="189" t="s">
        <v>289</v>
      </c>
      <c r="B273" s="184">
        <v>5229</v>
      </c>
      <c r="C273" s="185">
        <v>7448</v>
      </c>
      <c r="D273" s="186">
        <f t="shared" si="5"/>
        <v>70.2067669172932</v>
      </c>
    </row>
    <row r="274" s="145" customFormat="1" ht="18" customHeight="1" spans="1:4">
      <c r="A274" s="187" t="s">
        <v>290</v>
      </c>
      <c r="B274" s="184">
        <f t="shared" si="6"/>
        <v>0</v>
      </c>
      <c r="C274" s="185">
        <v>200</v>
      </c>
      <c r="D274" s="186">
        <f t="shared" si="5"/>
        <v>0</v>
      </c>
    </row>
    <row r="275" s="145" customFormat="1" ht="18" customHeight="1" spans="1:4">
      <c r="A275" s="189" t="s">
        <v>291</v>
      </c>
      <c r="B275" s="184">
        <v>0</v>
      </c>
      <c r="C275" s="185">
        <v>200</v>
      </c>
      <c r="D275" s="186">
        <f t="shared" si="5"/>
        <v>0</v>
      </c>
    </row>
    <row r="276" s="145" customFormat="1" ht="18" customHeight="1" spans="1:4">
      <c r="A276" s="187" t="s">
        <v>292</v>
      </c>
      <c r="B276" s="184">
        <f t="shared" si="6"/>
        <v>5</v>
      </c>
      <c r="C276" s="185">
        <v>30</v>
      </c>
      <c r="D276" s="186">
        <f t="shared" si="5"/>
        <v>16.6666666666667</v>
      </c>
    </row>
    <row r="277" s="145" customFormat="1" ht="18" customHeight="1" spans="1:4">
      <c r="A277" s="189" t="s">
        <v>293</v>
      </c>
      <c r="B277" s="184">
        <v>5</v>
      </c>
      <c r="C277" s="188">
        <v>30</v>
      </c>
      <c r="D277" s="186">
        <f t="shared" si="5"/>
        <v>16.6666666666667</v>
      </c>
    </row>
    <row r="278" s="145" customFormat="1" ht="18" customHeight="1" spans="1:4">
      <c r="A278" s="187" t="s">
        <v>294</v>
      </c>
      <c r="B278" s="184">
        <f>SUM(B279:B279)</f>
        <v>7</v>
      </c>
      <c r="C278" s="188">
        <v>0</v>
      </c>
      <c r="D278" s="186" t="e">
        <f t="shared" si="5"/>
        <v>#DIV/0!</v>
      </c>
    </row>
    <row r="279" s="145" customFormat="1" ht="18" customHeight="1" spans="1:4">
      <c r="A279" s="189" t="s">
        <v>295</v>
      </c>
      <c r="B279" s="184">
        <v>7</v>
      </c>
      <c r="C279" s="188">
        <v>0</v>
      </c>
      <c r="D279" s="186" t="e">
        <f t="shared" si="5"/>
        <v>#DIV/0!</v>
      </c>
    </row>
    <row r="280" s="145" customFormat="1" ht="18" customHeight="1" spans="1:4">
      <c r="A280" s="187" t="s">
        <v>296</v>
      </c>
      <c r="B280" s="184">
        <f>SUM(B281:B281)</f>
        <v>3</v>
      </c>
      <c r="C280" s="185">
        <v>1</v>
      </c>
      <c r="D280" s="186">
        <f t="shared" si="5"/>
        <v>300</v>
      </c>
    </row>
    <row r="281" s="145" customFormat="1" ht="18" customHeight="1" spans="1:4">
      <c r="A281" s="189" t="s">
        <v>297</v>
      </c>
      <c r="B281" s="184">
        <v>3</v>
      </c>
      <c r="C281" s="185">
        <v>1</v>
      </c>
      <c r="D281" s="186">
        <f t="shared" si="5"/>
        <v>300</v>
      </c>
    </row>
    <row r="282" s="145" customFormat="1" ht="18" customHeight="1" spans="1:4">
      <c r="A282" s="187" t="s">
        <v>298</v>
      </c>
      <c r="B282" s="184">
        <f>SUM(B284:B285)</f>
        <v>6007</v>
      </c>
      <c r="C282" s="185">
        <v>6262</v>
      </c>
      <c r="D282" s="186">
        <f t="shared" si="5"/>
        <v>95.9278185883104</v>
      </c>
    </row>
    <row r="283" s="145" customFormat="1" ht="18" customHeight="1" spans="1:4">
      <c r="A283" s="185" t="s">
        <v>299</v>
      </c>
      <c r="B283" s="184">
        <v>0</v>
      </c>
      <c r="C283" s="185">
        <v>226</v>
      </c>
      <c r="D283" s="186">
        <f t="shared" si="5"/>
        <v>0</v>
      </c>
    </row>
    <row r="284" s="145" customFormat="1" ht="18" customHeight="1" spans="1:4">
      <c r="A284" s="189" t="s">
        <v>300</v>
      </c>
      <c r="B284" s="184">
        <v>5127</v>
      </c>
      <c r="C284" s="185">
        <v>5436</v>
      </c>
      <c r="D284" s="186">
        <f t="shared" si="5"/>
        <v>94.3156732891832</v>
      </c>
    </row>
    <row r="285" s="145" customFormat="1" ht="18" customHeight="1" spans="1:4">
      <c r="A285" s="189" t="s">
        <v>301</v>
      </c>
      <c r="B285" s="184">
        <v>880</v>
      </c>
      <c r="C285" s="185">
        <v>600</v>
      </c>
      <c r="D285" s="186">
        <f t="shared" si="5"/>
        <v>146.666666666667</v>
      </c>
    </row>
    <row r="286" s="145" customFormat="1" ht="18" customHeight="1" spans="1:4">
      <c r="A286" s="187" t="s">
        <v>302</v>
      </c>
      <c r="B286" s="184">
        <f>SUM(B287:B289)</f>
        <v>657</v>
      </c>
      <c r="C286" s="185">
        <v>829</v>
      </c>
      <c r="D286" s="186">
        <f t="shared" si="5"/>
        <v>79.2521109770808</v>
      </c>
    </row>
    <row r="287" s="145" customFormat="1" ht="18" customHeight="1" spans="1:4">
      <c r="A287" s="189" t="s">
        <v>303</v>
      </c>
      <c r="B287" s="184">
        <v>227</v>
      </c>
      <c r="C287" s="185">
        <v>252</v>
      </c>
      <c r="D287" s="186">
        <f t="shared" si="5"/>
        <v>90.0793650793651</v>
      </c>
    </row>
    <row r="288" s="145" customFormat="1" ht="18" customHeight="1" spans="1:4">
      <c r="A288" s="189" t="s">
        <v>304</v>
      </c>
      <c r="B288" s="184">
        <v>430</v>
      </c>
      <c r="C288" s="185">
        <v>534</v>
      </c>
      <c r="D288" s="186">
        <f t="shared" si="5"/>
        <v>80.5243445692884</v>
      </c>
    </row>
    <row r="289" s="145" customFormat="1" ht="18" customHeight="1" spans="1:4">
      <c r="A289" s="189" t="s">
        <v>305</v>
      </c>
      <c r="B289" s="184">
        <v>0</v>
      </c>
      <c r="C289" s="185">
        <v>43</v>
      </c>
      <c r="D289" s="186">
        <f t="shared" si="5"/>
        <v>0</v>
      </c>
    </row>
    <row r="290" s="145" customFormat="1" ht="18" customHeight="1" spans="1:4">
      <c r="A290" s="187" t="s">
        <v>306</v>
      </c>
      <c r="B290" s="184">
        <f>SUM(B291:B293)</f>
        <v>531</v>
      </c>
      <c r="C290" s="185">
        <v>599</v>
      </c>
      <c r="D290" s="186">
        <f t="shared" si="5"/>
        <v>88.6477462437396</v>
      </c>
    </row>
    <row r="291" s="145" customFormat="1" ht="18" customHeight="1" spans="1:4">
      <c r="A291" s="189" t="s">
        <v>68</v>
      </c>
      <c r="B291" s="184">
        <v>219</v>
      </c>
      <c r="C291" s="188">
        <v>199</v>
      </c>
      <c r="D291" s="186">
        <f t="shared" si="5"/>
        <v>110.050251256281</v>
      </c>
    </row>
    <row r="292" s="145" customFormat="1" ht="18" customHeight="1" spans="1:4">
      <c r="A292" s="189" t="s">
        <v>75</v>
      </c>
      <c r="B292" s="184">
        <v>275</v>
      </c>
      <c r="C292" s="185">
        <v>331</v>
      </c>
      <c r="D292" s="186">
        <f t="shared" si="5"/>
        <v>83.0815709969789</v>
      </c>
    </row>
    <row r="293" s="145" customFormat="1" ht="18" customHeight="1" spans="1:4">
      <c r="A293" s="189" t="s">
        <v>307</v>
      </c>
      <c r="B293" s="184">
        <v>37</v>
      </c>
      <c r="C293" s="185">
        <v>69</v>
      </c>
      <c r="D293" s="186">
        <f t="shared" si="5"/>
        <v>53.6231884057971</v>
      </c>
    </row>
    <row r="294" s="145" customFormat="1" ht="18" customHeight="1" spans="1:4">
      <c r="A294" s="187" t="s">
        <v>308</v>
      </c>
      <c r="B294" s="184">
        <f>SUM(B295:B295)</f>
        <v>7</v>
      </c>
      <c r="C294" s="185">
        <v>0</v>
      </c>
      <c r="D294" s="186" t="e">
        <f t="shared" si="5"/>
        <v>#DIV/0!</v>
      </c>
    </row>
    <row r="295" s="145" customFormat="1" ht="18" customHeight="1" spans="1:4">
      <c r="A295" s="189" t="s">
        <v>309</v>
      </c>
      <c r="B295" s="184">
        <v>7</v>
      </c>
      <c r="C295" s="185">
        <v>0</v>
      </c>
      <c r="D295" s="186" t="e">
        <f t="shared" si="5"/>
        <v>#DIV/0!</v>
      </c>
    </row>
    <row r="296" s="145" customFormat="1" ht="18" customHeight="1" spans="1:4">
      <c r="A296" s="187" t="s">
        <v>310</v>
      </c>
      <c r="B296" s="184">
        <f>B297</f>
        <v>850</v>
      </c>
      <c r="C296" s="185">
        <v>103</v>
      </c>
      <c r="D296" s="186">
        <f t="shared" si="5"/>
        <v>825.242718446602</v>
      </c>
    </row>
    <row r="297" s="145" customFormat="1" ht="18" customHeight="1" spans="1:4">
      <c r="A297" s="189" t="s">
        <v>311</v>
      </c>
      <c r="B297" s="184">
        <v>850</v>
      </c>
      <c r="C297" s="185">
        <v>103</v>
      </c>
      <c r="D297" s="186">
        <f t="shared" si="5"/>
        <v>825.242718446602</v>
      </c>
    </row>
    <row r="298" s="145" customFormat="1" ht="18" customHeight="1" spans="1:4">
      <c r="A298" s="187" t="s">
        <v>312</v>
      </c>
      <c r="B298" s="184">
        <f>SUM(B299,B303,B309,B312,B320,B322,B326,B330,B333,B337,B339,B344,B346)</f>
        <v>29863</v>
      </c>
      <c r="C298" s="185">
        <v>28901</v>
      </c>
      <c r="D298" s="186">
        <f t="shared" si="5"/>
        <v>103.328604546555</v>
      </c>
    </row>
    <row r="299" s="145" customFormat="1" ht="18" customHeight="1" spans="1:4">
      <c r="A299" s="187" t="s">
        <v>313</v>
      </c>
      <c r="B299" s="184">
        <f>SUM(B300:B302)</f>
        <v>888</v>
      </c>
      <c r="C299" s="185">
        <v>1524</v>
      </c>
      <c r="D299" s="186">
        <f t="shared" si="5"/>
        <v>58.2677165354331</v>
      </c>
    </row>
    <row r="300" s="145" customFormat="1" ht="18" customHeight="1" spans="1:4">
      <c r="A300" s="189" t="s">
        <v>68</v>
      </c>
      <c r="B300" s="184">
        <v>568</v>
      </c>
      <c r="C300" s="185">
        <v>636</v>
      </c>
      <c r="D300" s="186">
        <f t="shared" si="5"/>
        <v>89.3081761006289</v>
      </c>
    </row>
    <row r="301" s="145" customFormat="1" ht="18" customHeight="1" spans="1:4">
      <c r="A301" s="189" t="s">
        <v>72</v>
      </c>
      <c r="B301" s="184">
        <v>1</v>
      </c>
      <c r="C301" s="185">
        <v>80</v>
      </c>
      <c r="D301" s="186">
        <f t="shared" si="5"/>
        <v>1.25</v>
      </c>
    </row>
    <row r="302" s="145" customFormat="1" ht="18" customHeight="1" spans="1:4">
      <c r="A302" s="189" t="s">
        <v>314</v>
      </c>
      <c r="B302" s="184">
        <v>319</v>
      </c>
      <c r="C302" s="185">
        <v>808</v>
      </c>
      <c r="D302" s="186">
        <f t="shared" si="5"/>
        <v>39.480198019802</v>
      </c>
    </row>
    <row r="303" s="145" customFormat="1" ht="18" customHeight="1" spans="1:4">
      <c r="A303" s="187" t="s">
        <v>315</v>
      </c>
      <c r="B303" s="184">
        <f>SUM(B304:B308)</f>
        <v>2293</v>
      </c>
      <c r="C303" s="185">
        <v>1732</v>
      </c>
      <c r="D303" s="186">
        <f t="shared" si="5"/>
        <v>132.390300230947</v>
      </c>
    </row>
    <row r="304" s="145" customFormat="1" ht="18" customHeight="1" spans="1:4">
      <c r="A304" s="189" t="s">
        <v>316</v>
      </c>
      <c r="B304" s="184">
        <v>1694</v>
      </c>
      <c r="C304" s="185">
        <v>1152</v>
      </c>
      <c r="D304" s="186">
        <f t="shared" si="5"/>
        <v>147.048611111111</v>
      </c>
    </row>
    <row r="305" s="145" customFormat="1" ht="18" customHeight="1" spans="1:4">
      <c r="A305" s="189" t="s">
        <v>317</v>
      </c>
      <c r="B305" s="184">
        <v>0</v>
      </c>
      <c r="C305" s="188">
        <v>70</v>
      </c>
      <c r="D305" s="186">
        <f t="shared" si="5"/>
        <v>0</v>
      </c>
    </row>
    <row r="306" s="145" customFormat="1" ht="18" customHeight="1" spans="1:4">
      <c r="A306" s="189" t="s">
        <v>318</v>
      </c>
      <c r="B306" s="184">
        <v>52</v>
      </c>
      <c r="C306" s="185">
        <v>50</v>
      </c>
      <c r="D306" s="186">
        <f t="shared" si="5"/>
        <v>104</v>
      </c>
    </row>
    <row r="307" s="145" customFormat="1" ht="18" customHeight="1" spans="1:4">
      <c r="A307" s="189" t="s">
        <v>319</v>
      </c>
      <c r="B307" s="184">
        <v>1</v>
      </c>
      <c r="C307" s="185">
        <v>0</v>
      </c>
      <c r="D307" s="186" t="e">
        <f t="shared" si="5"/>
        <v>#DIV/0!</v>
      </c>
    </row>
    <row r="308" s="145" customFormat="1" ht="18" customHeight="1" spans="1:4">
      <c r="A308" s="189" t="s">
        <v>320</v>
      </c>
      <c r="B308" s="184">
        <v>546</v>
      </c>
      <c r="C308" s="185">
        <v>460</v>
      </c>
      <c r="D308" s="186">
        <f t="shared" si="5"/>
        <v>118.695652173913</v>
      </c>
    </row>
    <row r="309" s="145" customFormat="1" ht="18" customHeight="1" spans="1:4">
      <c r="A309" s="187" t="s">
        <v>321</v>
      </c>
      <c r="B309" s="184">
        <f>SUM(B310:B311)</f>
        <v>3507</v>
      </c>
      <c r="C309" s="185">
        <v>3644</v>
      </c>
      <c r="D309" s="186">
        <f t="shared" si="5"/>
        <v>96.2403951701427</v>
      </c>
    </row>
    <row r="310" s="145" customFormat="1" ht="18" customHeight="1" spans="1:4">
      <c r="A310" s="189" t="s">
        <v>322</v>
      </c>
      <c r="B310" s="184">
        <v>2799</v>
      </c>
      <c r="C310" s="185">
        <v>2215</v>
      </c>
      <c r="D310" s="186">
        <f t="shared" si="5"/>
        <v>126.365688487585</v>
      </c>
    </row>
    <row r="311" s="145" customFormat="1" ht="18" customHeight="1" spans="1:4">
      <c r="A311" s="189" t="s">
        <v>323</v>
      </c>
      <c r="B311" s="184">
        <v>708</v>
      </c>
      <c r="C311" s="185">
        <v>1429</v>
      </c>
      <c r="D311" s="186">
        <f t="shared" si="5"/>
        <v>49.5451364590623</v>
      </c>
    </row>
    <row r="312" s="145" customFormat="1" ht="18" customHeight="1" spans="1:4">
      <c r="A312" s="187" t="s">
        <v>324</v>
      </c>
      <c r="B312" s="184">
        <f>SUM(B313:B319)</f>
        <v>3964</v>
      </c>
      <c r="C312" s="185">
        <v>3499</v>
      </c>
      <c r="D312" s="186">
        <f t="shared" si="5"/>
        <v>113.28951128894</v>
      </c>
    </row>
    <row r="313" s="145" customFormat="1" ht="18" customHeight="1" spans="1:4">
      <c r="A313" s="189" t="s">
        <v>325</v>
      </c>
      <c r="B313" s="184">
        <v>175</v>
      </c>
      <c r="C313" s="185">
        <v>210</v>
      </c>
      <c r="D313" s="186">
        <f t="shared" si="5"/>
        <v>83.3333333333333</v>
      </c>
    </row>
    <row r="314" s="145" customFormat="1" ht="18" customHeight="1" spans="1:4">
      <c r="A314" s="189" t="s">
        <v>326</v>
      </c>
      <c r="B314" s="184">
        <v>121</v>
      </c>
      <c r="C314" s="185">
        <v>115</v>
      </c>
      <c r="D314" s="186">
        <f t="shared" si="5"/>
        <v>105.217391304348</v>
      </c>
    </row>
    <row r="315" s="145" customFormat="1" ht="18" customHeight="1" spans="1:4">
      <c r="A315" s="189" t="s">
        <v>327</v>
      </c>
      <c r="B315" s="184">
        <v>275</v>
      </c>
      <c r="C315" s="185">
        <v>358</v>
      </c>
      <c r="D315" s="186">
        <f t="shared" si="5"/>
        <v>76.8156424581006</v>
      </c>
    </row>
    <row r="316" s="145" customFormat="1" ht="18" customHeight="1" spans="1:4">
      <c r="A316" s="189" t="s">
        <v>328</v>
      </c>
      <c r="B316" s="184">
        <v>2292</v>
      </c>
      <c r="C316" s="185">
        <v>1841</v>
      </c>
      <c r="D316" s="186">
        <f t="shared" si="5"/>
        <v>124.497555676263</v>
      </c>
    </row>
    <row r="317" s="145" customFormat="1" ht="18" customHeight="1" spans="1:4">
      <c r="A317" s="189" t="s">
        <v>329</v>
      </c>
      <c r="B317" s="184">
        <v>418</v>
      </c>
      <c r="C317" s="185">
        <v>119</v>
      </c>
      <c r="D317" s="186">
        <f t="shared" si="5"/>
        <v>351.260504201681</v>
      </c>
    </row>
    <row r="318" s="145" customFormat="1" ht="18" customHeight="1" spans="1:4">
      <c r="A318" s="189" t="s">
        <v>330</v>
      </c>
      <c r="B318" s="184">
        <v>304</v>
      </c>
      <c r="C318" s="188">
        <v>239</v>
      </c>
      <c r="D318" s="186">
        <f t="shared" si="5"/>
        <v>127.196652719665</v>
      </c>
    </row>
    <row r="319" s="145" customFormat="1" ht="18" customHeight="1" spans="1:4">
      <c r="A319" s="189" t="s">
        <v>331</v>
      </c>
      <c r="B319" s="184">
        <v>379</v>
      </c>
      <c r="C319" s="185">
        <v>617</v>
      </c>
      <c r="D319" s="186">
        <f t="shared" si="5"/>
        <v>61.4262560777958</v>
      </c>
    </row>
    <row r="320" s="145" customFormat="1" ht="18" customHeight="1" spans="1:4">
      <c r="A320" s="187" t="s">
        <v>332</v>
      </c>
      <c r="B320" s="184">
        <f>SUM(B321:B321)</f>
        <v>50</v>
      </c>
      <c r="C320" s="185">
        <v>77</v>
      </c>
      <c r="D320" s="186">
        <f t="shared" si="5"/>
        <v>64.9350649350649</v>
      </c>
    </row>
    <row r="321" s="145" customFormat="1" ht="18" customHeight="1" spans="1:4">
      <c r="A321" s="189" t="s">
        <v>333</v>
      </c>
      <c r="B321" s="184">
        <v>50</v>
      </c>
      <c r="C321" s="185">
        <v>77</v>
      </c>
      <c r="D321" s="186">
        <f t="shared" si="5"/>
        <v>64.9350649350649</v>
      </c>
    </row>
    <row r="322" s="145" customFormat="1" ht="18" customHeight="1" spans="1:4">
      <c r="A322" s="187" t="s">
        <v>334</v>
      </c>
      <c r="B322" s="184">
        <f>SUM(B323:B325)</f>
        <v>391</v>
      </c>
      <c r="C322" s="185">
        <v>781</v>
      </c>
      <c r="D322" s="186">
        <f t="shared" si="5"/>
        <v>50.0640204865557</v>
      </c>
    </row>
    <row r="323" s="145" customFormat="1" ht="18" customHeight="1" spans="1:4">
      <c r="A323" s="189" t="s">
        <v>335</v>
      </c>
      <c r="B323" s="184">
        <v>0</v>
      </c>
      <c r="C323" s="185">
        <v>118</v>
      </c>
      <c r="D323" s="186">
        <f t="shared" si="5"/>
        <v>0</v>
      </c>
    </row>
    <row r="324" s="145" customFormat="1" ht="18" customHeight="1" spans="1:4">
      <c r="A324" s="189" t="s">
        <v>336</v>
      </c>
      <c r="B324" s="184">
        <v>378</v>
      </c>
      <c r="C324" s="185">
        <v>589</v>
      </c>
      <c r="D324" s="186">
        <f t="shared" si="5"/>
        <v>64.1765704584041</v>
      </c>
    </row>
    <row r="325" s="145" customFormat="1" ht="18" customHeight="1" spans="1:4">
      <c r="A325" s="189" t="s">
        <v>337</v>
      </c>
      <c r="B325" s="184">
        <v>13</v>
      </c>
      <c r="C325" s="185">
        <v>74</v>
      </c>
      <c r="D325" s="186">
        <f t="shared" ref="D325:D388" si="7">B325/C325*100</f>
        <v>17.5675675675676</v>
      </c>
    </row>
    <row r="326" s="145" customFormat="1" ht="18" customHeight="1" spans="1:4">
      <c r="A326" s="187" t="s">
        <v>338</v>
      </c>
      <c r="B326" s="184">
        <f>SUM(B327:B329)</f>
        <v>3331</v>
      </c>
      <c r="C326" s="185">
        <v>2445</v>
      </c>
      <c r="D326" s="186">
        <f t="shared" si="7"/>
        <v>136.237218813906</v>
      </c>
    </row>
    <row r="327" s="145" customFormat="1" ht="18" customHeight="1" spans="1:4">
      <c r="A327" s="189" t="s">
        <v>339</v>
      </c>
      <c r="B327" s="184">
        <v>991</v>
      </c>
      <c r="C327" s="185">
        <v>456</v>
      </c>
      <c r="D327" s="186">
        <f t="shared" si="7"/>
        <v>217.324561403509</v>
      </c>
    </row>
    <row r="328" s="145" customFormat="1" ht="18" customHeight="1" spans="1:4">
      <c r="A328" s="189" t="s">
        <v>340</v>
      </c>
      <c r="B328" s="184">
        <v>2340</v>
      </c>
      <c r="C328" s="185">
        <v>1989</v>
      </c>
      <c r="D328" s="186">
        <f t="shared" si="7"/>
        <v>117.647058823529</v>
      </c>
    </row>
    <row r="329" s="145" customFormat="1" ht="18" customHeight="1" spans="1:4">
      <c r="A329" s="189" t="s">
        <v>341</v>
      </c>
      <c r="B329" s="184">
        <v>0</v>
      </c>
      <c r="C329" s="185">
        <v>0</v>
      </c>
      <c r="D329" s="186" t="e">
        <f t="shared" si="7"/>
        <v>#DIV/0!</v>
      </c>
    </row>
    <row r="330" s="145" customFormat="1" ht="18" customHeight="1" spans="1:4">
      <c r="A330" s="187" t="s">
        <v>342</v>
      </c>
      <c r="B330" s="184">
        <f>SUM(B331:B332)</f>
        <v>12053</v>
      </c>
      <c r="C330" s="188">
        <v>11653</v>
      </c>
      <c r="D330" s="186">
        <f t="shared" si="7"/>
        <v>103.43259246546</v>
      </c>
    </row>
    <row r="331" s="145" customFormat="1" ht="18" customHeight="1" spans="1:4">
      <c r="A331" s="189" t="s">
        <v>343</v>
      </c>
      <c r="B331" s="184">
        <v>2</v>
      </c>
      <c r="C331" s="188">
        <v>0</v>
      </c>
      <c r="D331" s="186" t="e">
        <f t="shared" si="7"/>
        <v>#DIV/0!</v>
      </c>
    </row>
    <row r="332" s="145" customFormat="1" ht="18" customHeight="1" spans="1:4">
      <c r="A332" s="189" t="s">
        <v>344</v>
      </c>
      <c r="B332" s="184">
        <v>12051</v>
      </c>
      <c r="C332" s="185">
        <v>11653</v>
      </c>
      <c r="D332" s="186">
        <f t="shared" si="7"/>
        <v>103.415429503132</v>
      </c>
    </row>
    <row r="333" s="145" customFormat="1" ht="18" customHeight="1" spans="1:4">
      <c r="A333" s="187" t="s">
        <v>345</v>
      </c>
      <c r="B333" s="184">
        <f>SUM(B334:B336)</f>
        <v>1653</v>
      </c>
      <c r="C333" s="185">
        <v>2365</v>
      </c>
      <c r="D333" s="186">
        <f t="shared" si="7"/>
        <v>69.8942917547569</v>
      </c>
    </row>
    <row r="334" s="145" customFormat="1" ht="18" customHeight="1" spans="1:4">
      <c r="A334" s="189" t="s">
        <v>346</v>
      </c>
      <c r="B334" s="184">
        <v>279</v>
      </c>
      <c r="C334" s="185">
        <v>1483</v>
      </c>
      <c r="D334" s="186">
        <f t="shared" si="7"/>
        <v>18.8132164531355</v>
      </c>
    </row>
    <row r="335" s="145" customFormat="1" ht="18" customHeight="1" spans="1:4">
      <c r="A335" s="189" t="s">
        <v>347</v>
      </c>
      <c r="B335" s="184">
        <v>10</v>
      </c>
      <c r="C335" s="185">
        <v>20</v>
      </c>
      <c r="D335" s="186">
        <f t="shared" si="7"/>
        <v>50</v>
      </c>
    </row>
    <row r="336" s="145" customFormat="1" ht="18" customHeight="1" spans="1:4">
      <c r="A336" s="189" t="s">
        <v>348</v>
      </c>
      <c r="B336" s="184">
        <v>1364</v>
      </c>
      <c r="C336" s="185">
        <v>862</v>
      </c>
      <c r="D336" s="186">
        <f t="shared" si="7"/>
        <v>158.236658932715</v>
      </c>
    </row>
    <row r="337" s="145" customFormat="1" ht="18" customHeight="1" spans="1:4">
      <c r="A337" s="187" t="s">
        <v>349</v>
      </c>
      <c r="B337" s="184">
        <f>SUM(B338:B338)</f>
        <v>88</v>
      </c>
      <c r="C337" s="185">
        <v>70</v>
      </c>
      <c r="D337" s="186">
        <f t="shared" si="7"/>
        <v>125.714285714286</v>
      </c>
    </row>
    <row r="338" s="145" customFormat="1" ht="18" customHeight="1" spans="1:4">
      <c r="A338" s="189" t="s">
        <v>350</v>
      </c>
      <c r="B338" s="184">
        <v>88</v>
      </c>
      <c r="C338" s="185">
        <v>70</v>
      </c>
      <c r="D338" s="186">
        <f t="shared" si="7"/>
        <v>125.714285714286</v>
      </c>
    </row>
    <row r="339" s="145" customFormat="1" ht="18" customHeight="1" spans="1:4">
      <c r="A339" s="187" t="s">
        <v>351</v>
      </c>
      <c r="B339" s="184">
        <f>SUM(B340:B343)</f>
        <v>356</v>
      </c>
      <c r="C339" s="185">
        <v>521</v>
      </c>
      <c r="D339" s="186">
        <f t="shared" si="7"/>
        <v>68.3301343570058</v>
      </c>
    </row>
    <row r="340" s="145" customFormat="1" ht="18" customHeight="1" spans="1:4">
      <c r="A340" s="189" t="s">
        <v>68</v>
      </c>
      <c r="B340" s="184">
        <v>337</v>
      </c>
      <c r="C340" s="185">
        <v>138</v>
      </c>
      <c r="D340" s="186">
        <f t="shared" si="7"/>
        <v>244.202898550725</v>
      </c>
    </row>
    <row r="341" s="145" customFormat="1" ht="18" customHeight="1" spans="1:4">
      <c r="A341" s="189" t="s">
        <v>72</v>
      </c>
      <c r="B341" s="184">
        <v>5</v>
      </c>
      <c r="C341" s="185">
        <v>0</v>
      </c>
      <c r="D341" s="186" t="e">
        <f t="shared" si="7"/>
        <v>#DIV/0!</v>
      </c>
    </row>
    <row r="342" s="145" customFormat="1" ht="18" customHeight="1" spans="1:4">
      <c r="A342" s="189" t="s">
        <v>75</v>
      </c>
      <c r="B342" s="184">
        <v>0</v>
      </c>
      <c r="C342" s="185">
        <v>108</v>
      </c>
      <c r="D342" s="186">
        <f t="shared" si="7"/>
        <v>0</v>
      </c>
    </row>
    <row r="343" s="145" customFormat="1" ht="18" customHeight="1" spans="1:4">
      <c r="A343" s="189" t="s">
        <v>352</v>
      </c>
      <c r="B343" s="184">
        <v>14</v>
      </c>
      <c r="C343" s="188">
        <v>275</v>
      </c>
      <c r="D343" s="186">
        <f t="shared" si="7"/>
        <v>5.09090909090909</v>
      </c>
    </row>
    <row r="344" s="145" customFormat="1" ht="18" customHeight="1" spans="1:4">
      <c r="A344" s="187" t="s">
        <v>353</v>
      </c>
      <c r="B344" s="184">
        <f>B345</f>
        <v>26</v>
      </c>
      <c r="C344" s="185">
        <v>27</v>
      </c>
      <c r="D344" s="186">
        <f t="shared" si="7"/>
        <v>96.2962962962963</v>
      </c>
    </row>
    <row r="345" s="145" customFormat="1" ht="18" customHeight="1" spans="1:4">
      <c r="A345" s="189" t="s">
        <v>354</v>
      </c>
      <c r="B345" s="184">
        <v>26</v>
      </c>
      <c r="C345" s="185">
        <v>27</v>
      </c>
      <c r="D345" s="186">
        <f t="shared" si="7"/>
        <v>96.2962962962963</v>
      </c>
    </row>
    <row r="346" s="145" customFormat="1" ht="18" customHeight="1" spans="1:4">
      <c r="A346" s="187" t="s">
        <v>355</v>
      </c>
      <c r="B346" s="184">
        <f>B347</f>
        <v>1263</v>
      </c>
      <c r="C346" s="185">
        <v>563</v>
      </c>
      <c r="D346" s="186">
        <f t="shared" si="7"/>
        <v>224.333925399645</v>
      </c>
    </row>
    <row r="347" s="145" customFormat="1" ht="18" customHeight="1" spans="1:4">
      <c r="A347" s="189" t="s">
        <v>356</v>
      </c>
      <c r="B347" s="184">
        <v>1263</v>
      </c>
      <c r="C347" s="185">
        <v>563</v>
      </c>
      <c r="D347" s="186">
        <f t="shared" si="7"/>
        <v>224.333925399645</v>
      </c>
    </row>
    <row r="348" s="145" customFormat="1" ht="18" customHeight="1" spans="1:4">
      <c r="A348" s="187" t="s">
        <v>357</v>
      </c>
      <c r="B348" s="184">
        <f>SUM(B349,B352,B354,B359,B364,B367,B370,B372,B376,B378,B380)</f>
        <v>9786</v>
      </c>
      <c r="C348" s="185">
        <v>7555</v>
      </c>
      <c r="D348" s="186">
        <f t="shared" si="7"/>
        <v>129.530112508273</v>
      </c>
    </row>
    <row r="349" s="145" customFormat="1" ht="18" customHeight="1" spans="1:4">
      <c r="A349" s="187" t="s">
        <v>358</v>
      </c>
      <c r="B349" s="184">
        <f>SUM(B350:B351)</f>
        <v>397</v>
      </c>
      <c r="C349" s="185">
        <v>296</v>
      </c>
      <c r="D349" s="186">
        <f t="shared" si="7"/>
        <v>134.121621621622</v>
      </c>
    </row>
    <row r="350" s="145" customFormat="1" ht="18" customHeight="1" spans="1:4">
      <c r="A350" s="189" t="s">
        <v>68</v>
      </c>
      <c r="B350" s="184">
        <v>333</v>
      </c>
      <c r="C350" s="185">
        <v>243</v>
      </c>
      <c r="D350" s="186">
        <f t="shared" si="7"/>
        <v>137.037037037037</v>
      </c>
    </row>
    <row r="351" s="145" customFormat="1" ht="18" customHeight="1" spans="1:4">
      <c r="A351" s="189" t="s">
        <v>359</v>
      </c>
      <c r="B351" s="184">
        <v>64</v>
      </c>
      <c r="C351" s="185">
        <v>53</v>
      </c>
      <c r="D351" s="186">
        <f t="shared" si="7"/>
        <v>120.754716981132</v>
      </c>
    </row>
    <row r="352" s="145" customFormat="1" ht="18" customHeight="1" spans="1:4">
      <c r="A352" s="187" t="s">
        <v>360</v>
      </c>
      <c r="B352" s="184">
        <f>SUM(B353:B353)</f>
        <v>142</v>
      </c>
      <c r="C352" s="185">
        <v>155</v>
      </c>
      <c r="D352" s="186">
        <f t="shared" si="7"/>
        <v>91.6129032258064</v>
      </c>
    </row>
    <row r="353" s="145" customFormat="1" ht="18" customHeight="1" spans="1:4">
      <c r="A353" s="189" t="s">
        <v>361</v>
      </c>
      <c r="B353" s="184">
        <v>142</v>
      </c>
      <c r="C353" s="185">
        <v>155</v>
      </c>
      <c r="D353" s="186">
        <f t="shared" si="7"/>
        <v>91.6129032258064</v>
      </c>
    </row>
    <row r="354" s="145" customFormat="1" ht="18" customHeight="1" spans="1:4">
      <c r="A354" s="187" t="s">
        <v>362</v>
      </c>
      <c r="B354" s="184">
        <f>SUM(B355:B358)</f>
        <v>3258</v>
      </c>
      <c r="C354" s="185">
        <v>2104</v>
      </c>
      <c r="D354" s="186">
        <f t="shared" si="7"/>
        <v>154.847908745247</v>
      </c>
    </row>
    <row r="355" s="145" customFormat="1" ht="18" customHeight="1" spans="1:4">
      <c r="A355" s="189" t="s">
        <v>363</v>
      </c>
      <c r="B355" s="184">
        <v>0</v>
      </c>
      <c r="C355" s="188">
        <v>4</v>
      </c>
      <c r="D355" s="186">
        <f t="shared" si="7"/>
        <v>0</v>
      </c>
    </row>
    <row r="356" s="145" customFormat="1" ht="18" customHeight="1" spans="1:4">
      <c r="A356" s="189" t="s">
        <v>364</v>
      </c>
      <c r="B356" s="184">
        <v>2518</v>
      </c>
      <c r="C356" s="185">
        <v>1640</v>
      </c>
      <c r="D356" s="186">
        <f t="shared" si="7"/>
        <v>153.536585365854</v>
      </c>
    </row>
    <row r="357" s="145" customFormat="1" ht="18" customHeight="1" spans="1:4">
      <c r="A357" s="189" t="s">
        <v>365</v>
      </c>
      <c r="B357" s="184">
        <v>723</v>
      </c>
      <c r="C357" s="185">
        <v>429</v>
      </c>
      <c r="D357" s="186">
        <f t="shared" si="7"/>
        <v>168.531468531469</v>
      </c>
    </row>
    <row r="358" s="145" customFormat="1" ht="18" customHeight="1" spans="1:4">
      <c r="A358" s="189" t="s">
        <v>366</v>
      </c>
      <c r="B358" s="184">
        <v>17</v>
      </c>
      <c r="C358" s="185">
        <v>31</v>
      </c>
      <c r="D358" s="186">
        <f t="shared" si="7"/>
        <v>54.8387096774194</v>
      </c>
    </row>
    <row r="359" s="145" customFormat="1" ht="18" customHeight="1" spans="1:4">
      <c r="A359" s="187" t="s">
        <v>367</v>
      </c>
      <c r="B359" s="184">
        <f>SUM(B360:B363)</f>
        <v>3873</v>
      </c>
      <c r="C359" s="185">
        <v>2797</v>
      </c>
      <c r="D359" s="186">
        <f t="shared" si="7"/>
        <v>138.469789059707</v>
      </c>
    </row>
    <row r="360" s="145" customFormat="1" ht="18" customHeight="1" spans="1:4">
      <c r="A360" s="189" t="s">
        <v>368</v>
      </c>
      <c r="B360" s="184">
        <v>1369</v>
      </c>
      <c r="C360" s="185">
        <v>106</v>
      </c>
      <c r="D360" s="186">
        <f t="shared" si="7"/>
        <v>1291.50943396226</v>
      </c>
    </row>
    <row r="361" s="145" customFormat="1" ht="18" customHeight="1" spans="1:4">
      <c r="A361" s="189" t="s">
        <v>369</v>
      </c>
      <c r="B361" s="184">
        <v>1774</v>
      </c>
      <c r="C361" s="185">
        <v>2416</v>
      </c>
      <c r="D361" s="186">
        <f t="shared" si="7"/>
        <v>73.4271523178808</v>
      </c>
    </row>
    <row r="362" s="145" customFormat="1" ht="18" customHeight="1" spans="1:4">
      <c r="A362" s="189" t="s">
        <v>370</v>
      </c>
      <c r="B362" s="184">
        <v>0</v>
      </c>
      <c r="C362" s="185">
        <v>3</v>
      </c>
      <c r="D362" s="186">
        <f t="shared" si="7"/>
        <v>0</v>
      </c>
    </row>
    <row r="363" s="145" customFormat="1" ht="18" customHeight="1" spans="1:4">
      <c r="A363" s="189" t="s">
        <v>371</v>
      </c>
      <c r="B363" s="184">
        <v>730</v>
      </c>
      <c r="C363" s="185">
        <v>272</v>
      </c>
      <c r="D363" s="186">
        <f t="shared" si="7"/>
        <v>268.382352941176</v>
      </c>
    </row>
    <row r="364" s="145" customFormat="1" ht="18" customHeight="1" spans="1:4">
      <c r="A364" s="187" t="s">
        <v>372</v>
      </c>
      <c r="B364" s="184">
        <f>SUM(B365:B366)</f>
        <v>1512</v>
      </c>
      <c r="C364" s="185">
        <v>1283</v>
      </c>
      <c r="D364" s="186">
        <f t="shared" si="7"/>
        <v>117.848791893998</v>
      </c>
    </row>
    <row r="365" s="145" customFormat="1" ht="18" customHeight="1" spans="1:4">
      <c r="A365" s="189" t="s">
        <v>373</v>
      </c>
      <c r="B365" s="184">
        <v>419</v>
      </c>
      <c r="C365" s="185">
        <v>3</v>
      </c>
      <c r="D365" s="186">
        <f t="shared" si="7"/>
        <v>13966.6666666667</v>
      </c>
    </row>
    <row r="366" s="145" customFormat="1" ht="18" customHeight="1" spans="1:4">
      <c r="A366" s="189" t="s">
        <v>374</v>
      </c>
      <c r="B366" s="184">
        <v>1093</v>
      </c>
      <c r="C366" s="188">
        <v>1280</v>
      </c>
      <c r="D366" s="186">
        <f t="shared" si="7"/>
        <v>85.390625</v>
      </c>
    </row>
    <row r="367" s="145" customFormat="1" ht="18" customHeight="1" spans="1:4">
      <c r="A367" s="187" t="s">
        <v>375</v>
      </c>
      <c r="B367" s="184">
        <f>SUM(B368:B369)</f>
        <v>63</v>
      </c>
      <c r="C367" s="185">
        <v>61</v>
      </c>
      <c r="D367" s="186">
        <f t="shared" si="7"/>
        <v>103.27868852459</v>
      </c>
    </row>
    <row r="368" s="145" customFormat="1" ht="18" customHeight="1" spans="1:4">
      <c r="A368" s="189" t="s">
        <v>376</v>
      </c>
      <c r="B368" s="184">
        <v>56</v>
      </c>
      <c r="C368" s="185">
        <v>0</v>
      </c>
      <c r="D368" s="186" t="e">
        <f t="shared" si="7"/>
        <v>#DIV/0!</v>
      </c>
    </row>
    <row r="369" s="145" customFormat="1" ht="18" customHeight="1" spans="1:4">
      <c r="A369" s="189" t="s">
        <v>377</v>
      </c>
      <c r="B369" s="184">
        <v>7</v>
      </c>
      <c r="C369" s="185">
        <v>61</v>
      </c>
      <c r="D369" s="186">
        <f t="shared" si="7"/>
        <v>11.4754098360656</v>
      </c>
    </row>
    <row r="370" s="145" customFormat="1" ht="18" customHeight="1" spans="1:4">
      <c r="A370" s="187" t="s">
        <v>378</v>
      </c>
      <c r="B370" s="184">
        <f>B371</f>
        <v>108</v>
      </c>
      <c r="C370" s="185">
        <v>0</v>
      </c>
      <c r="D370" s="186" t="e">
        <f t="shared" si="7"/>
        <v>#DIV/0!</v>
      </c>
    </row>
    <row r="371" s="145" customFormat="1" ht="18" customHeight="1" spans="1:4">
      <c r="A371" s="189" t="s">
        <v>379</v>
      </c>
      <c r="B371" s="184">
        <v>108</v>
      </c>
      <c r="C371" s="185">
        <v>0</v>
      </c>
      <c r="D371" s="186" t="e">
        <f t="shared" si="7"/>
        <v>#DIV/0!</v>
      </c>
    </row>
    <row r="372" s="145" customFormat="1" ht="18" customHeight="1" spans="1:4">
      <c r="A372" s="187" t="s">
        <v>380</v>
      </c>
      <c r="B372" s="184">
        <f>SUM(B373:B375)</f>
        <v>70</v>
      </c>
      <c r="C372" s="185">
        <v>118</v>
      </c>
      <c r="D372" s="186">
        <f t="shared" si="7"/>
        <v>59.3220338983051</v>
      </c>
    </row>
    <row r="373" s="145" customFormat="1" ht="18" customHeight="1" spans="1:4">
      <c r="A373" s="189" t="s">
        <v>381</v>
      </c>
      <c r="B373" s="184">
        <v>48</v>
      </c>
      <c r="C373" s="185">
        <v>86</v>
      </c>
      <c r="D373" s="186">
        <f t="shared" si="7"/>
        <v>55.8139534883721</v>
      </c>
    </row>
    <row r="374" s="145" customFormat="1" ht="18" customHeight="1" spans="1:4">
      <c r="A374" s="189" t="s">
        <v>382</v>
      </c>
      <c r="B374" s="184">
        <v>5</v>
      </c>
      <c r="C374" s="185">
        <v>0</v>
      </c>
      <c r="D374" s="186" t="e">
        <f t="shared" si="7"/>
        <v>#DIV/0!</v>
      </c>
    </row>
    <row r="375" s="145" customFormat="1" ht="18" customHeight="1" spans="1:4">
      <c r="A375" s="189" t="s">
        <v>383</v>
      </c>
      <c r="B375" s="184">
        <v>17</v>
      </c>
      <c r="C375" s="185">
        <v>32</v>
      </c>
      <c r="D375" s="186">
        <f t="shared" si="7"/>
        <v>53.125</v>
      </c>
    </row>
    <row r="376" s="145" customFormat="1" ht="18" customHeight="1" spans="1:4">
      <c r="A376" s="187" t="s">
        <v>384</v>
      </c>
      <c r="B376" s="184">
        <f>B377</f>
        <v>10</v>
      </c>
      <c r="C376" s="185">
        <v>610</v>
      </c>
      <c r="D376" s="186">
        <f t="shared" si="7"/>
        <v>1.63934426229508</v>
      </c>
    </row>
    <row r="377" s="145" customFormat="1" ht="18" customHeight="1" spans="1:4">
      <c r="A377" s="189" t="s">
        <v>385</v>
      </c>
      <c r="B377" s="184">
        <v>10</v>
      </c>
      <c r="C377" s="185">
        <v>610</v>
      </c>
      <c r="D377" s="186">
        <f t="shared" si="7"/>
        <v>1.63934426229508</v>
      </c>
    </row>
    <row r="378" s="145" customFormat="1" ht="18" customHeight="1" spans="1:4">
      <c r="A378" s="187" t="s">
        <v>386</v>
      </c>
      <c r="B378" s="184">
        <f>SUM(B379:B379)</f>
        <v>4</v>
      </c>
      <c r="C378" s="185">
        <v>0</v>
      </c>
      <c r="D378" s="186" t="e">
        <f t="shared" si="7"/>
        <v>#DIV/0!</v>
      </c>
    </row>
    <row r="379" s="145" customFormat="1" ht="18" customHeight="1" spans="1:4">
      <c r="A379" s="189" t="s">
        <v>387</v>
      </c>
      <c r="B379" s="184">
        <v>4</v>
      </c>
      <c r="C379" s="185">
        <v>0</v>
      </c>
      <c r="D379" s="186" t="e">
        <f t="shared" si="7"/>
        <v>#DIV/0!</v>
      </c>
    </row>
    <row r="380" s="145" customFormat="1" ht="18" customHeight="1" spans="1:4">
      <c r="A380" s="187" t="s">
        <v>388</v>
      </c>
      <c r="B380" s="184">
        <f>B381</f>
        <v>349</v>
      </c>
      <c r="C380" s="185">
        <v>131</v>
      </c>
      <c r="D380" s="186">
        <f t="shared" si="7"/>
        <v>266.412213740458</v>
      </c>
    </row>
    <row r="381" s="145" customFormat="1" ht="18" customHeight="1" spans="1:4">
      <c r="A381" s="189" t="s">
        <v>389</v>
      </c>
      <c r="B381" s="184">
        <v>349</v>
      </c>
      <c r="C381" s="188">
        <v>131</v>
      </c>
      <c r="D381" s="186">
        <f t="shared" si="7"/>
        <v>266.412213740458</v>
      </c>
    </row>
    <row r="382" s="145" customFormat="1" ht="18" customHeight="1" spans="1:4">
      <c r="A382" s="187" t="s">
        <v>390</v>
      </c>
      <c r="B382" s="184">
        <f>SUM(B383,B388,B390,B393,B395,B397)</f>
        <v>6671</v>
      </c>
      <c r="C382" s="185">
        <v>7384</v>
      </c>
      <c r="D382" s="186">
        <f t="shared" si="7"/>
        <v>90.3439869989166</v>
      </c>
    </row>
    <row r="383" s="145" customFormat="1" ht="18" customHeight="1" spans="1:4">
      <c r="A383" s="187" t="s">
        <v>391</v>
      </c>
      <c r="B383" s="184">
        <f>SUM(B384:B387)</f>
        <v>2279</v>
      </c>
      <c r="C383" s="185">
        <v>2514</v>
      </c>
      <c r="D383" s="186">
        <f t="shared" si="7"/>
        <v>90.6523468575975</v>
      </c>
    </row>
    <row r="384" s="145" customFormat="1" ht="18" customHeight="1" spans="1:4">
      <c r="A384" s="189" t="s">
        <v>68</v>
      </c>
      <c r="B384" s="184">
        <v>831</v>
      </c>
      <c r="C384" s="185">
        <v>625</v>
      </c>
      <c r="D384" s="186">
        <f t="shared" si="7"/>
        <v>132.96</v>
      </c>
    </row>
    <row r="385" s="145" customFormat="1" ht="18" customHeight="1" spans="1:4">
      <c r="A385" s="189" t="s">
        <v>392</v>
      </c>
      <c r="B385" s="184">
        <v>979</v>
      </c>
      <c r="C385" s="185">
        <v>1040</v>
      </c>
      <c r="D385" s="186">
        <f t="shared" si="7"/>
        <v>94.1346153846154</v>
      </c>
    </row>
    <row r="386" s="145" customFormat="1" ht="18" customHeight="1" spans="1:4">
      <c r="A386" s="189" t="s">
        <v>393</v>
      </c>
      <c r="B386" s="184">
        <v>245</v>
      </c>
      <c r="C386" s="185">
        <v>364</v>
      </c>
      <c r="D386" s="186">
        <f t="shared" si="7"/>
        <v>67.3076923076923</v>
      </c>
    </row>
    <row r="387" s="145" customFormat="1" ht="18" customHeight="1" spans="1:4">
      <c r="A387" s="189" t="s">
        <v>394</v>
      </c>
      <c r="B387" s="184">
        <v>224</v>
      </c>
      <c r="C387" s="185">
        <v>485</v>
      </c>
      <c r="D387" s="186">
        <f t="shared" si="7"/>
        <v>46.1855670103093</v>
      </c>
    </row>
    <row r="388" s="145" customFormat="1" ht="18" customHeight="1" spans="1:4">
      <c r="A388" s="187" t="s">
        <v>395</v>
      </c>
      <c r="B388" s="184">
        <f>B389</f>
        <v>168</v>
      </c>
      <c r="C388" s="185">
        <v>154</v>
      </c>
      <c r="D388" s="186">
        <f t="shared" si="7"/>
        <v>109.090909090909</v>
      </c>
    </row>
    <row r="389" s="145" customFormat="1" ht="18" customHeight="1" spans="1:4">
      <c r="A389" s="189" t="s">
        <v>396</v>
      </c>
      <c r="B389" s="184">
        <v>168</v>
      </c>
      <c r="C389" s="185">
        <v>154</v>
      </c>
      <c r="D389" s="186">
        <f t="shared" ref="D389:D452" si="8">B389/C389*100</f>
        <v>109.090909090909</v>
      </c>
    </row>
    <row r="390" s="145" customFormat="1" ht="18" customHeight="1" spans="1:4">
      <c r="A390" s="187" t="s">
        <v>397</v>
      </c>
      <c r="B390" s="184">
        <f>SUM(B391:B392)</f>
        <v>2362</v>
      </c>
      <c r="C390" s="185">
        <v>3613</v>
      </c>
      <c r="D390" s="186">
        <f t="shared" si="8"/>
        <v>65.3750345972876</v>
      </c>
    </row>
    <row r="391" s="145" customFormat="1" ht="18" customHeight="1" spans="1:4">
      <c r="A391" s="189" t="s">
        <v>398</v>
      </c>
      <c r="B391" s="184">
        <v>2849</v>
      </c>
      <c r="C391" s="185">
        <v>3494</v>
      </c>
      <c r="D391" s="186">
        <f t="shared" si="8"/>
        <v>81.5397824842587</v>
      </c>
    </row>
    <row r="392" s="173" customFormat="1" ht="18" customHeight="1" spans="1:4">
      <c r="A392" s="189" t="s">
        <v>399</v>
      </c>
      <c r="B392" s="184">
        <v>-487</v>
      </c>
      <c r="C392" s="185">
        <v>119</v>
      </c>
      <c r="D392" s="186">
        <f t="shared" si="8"/>
        <v>-409.243697478992</v>
      </c>
    </row>
    <row r="393" s="173" customFormat="1" ht="18" customHeight="1" spans="1:4">
      <c r="A393" s="187" t="s">
        <v>400</v>
      </c>
      <c r="B393" s="184">
        <f t="shared" ref="B393:B397" si="9">B394</f>
        <v>666</v>
      </c>
      <c r="C393" s="188">
        <v>526</v>
      </c>
      <c r="D393" s="186">
        <f t="shared" si="8"/>
        <v>126.615969581749</v>
      </c>
    </row>
    <row r="394" s="173" customFormat="1" ht="18" customHeight="1" spans="1:4">
      <c r="A394" s="189" t="s">
        <v>401</v>
      </c>
      <c r="B394" s="184">
        <v>666</v>
      </c>
      <c r="C394" s="185">
        <v>526</v>
      </c>
      <c r="D394" s="186">
        <f t="shared" si="8"/>
        <v>126.615969581749</v>
      </c>
    </row>
    <row r="395" s="173" customFormat="1" ht="18" customHeight="1" spans="1:4">
      <c r="A395" s="187" t="s">
        <v>402</v>
      </c>
      <c r="B395" s="184">
        <f t="shared" si="9"/>
        <v>20</v>
      </c>
      <c r="C395" s="185">
        <v>25</v>
      </c>
      <c r="D395" s="186">
        <f t="shared" si="8"/>
        <v>80</v>
      </c>
    </row>
    <row r="396" s="173" customFormat="1" ht="18" customHeight="1" spans="1:4">
      <c r="A396" s="189" t="s">
        <v>403</v>
      </c>
      <c r="B396" s="184">
        <v>20</v>
      </c>
      <c r="C396" s="185">
        <v>25</v>
      </c>
      <c r="D396" s="186">
        <f t="shared" si="8"/>
        <v>80</v>
      </c>
    </row>
    <row r="397" s="173" customFormat="1" ht="18" customHeight="1" spans="1:4">
      <c r="A397" s="187" t="s">
        <v>404</v>
      </c>
      <c r="B397" s="184">
        <f t="shared" si="9"/>
        <v>1176</v>
      </c>
      <c r="C397" s="185">
        <v>552</v>
      </c>
      <c r="D397" s="186">
        <f t="shared" si="8"/>
        <v>213.04347826087</v>
      </c>
    </row>
    <row r="398" s="173" customFormat="1" ht="18" customHeight="1" spans="1:4">
      <c r="A398" s="189" t="s">
        <v>405</v>
      </c>
      <c r="B398" s="184">
        <v>1176</v>
      </c>
      <c r="C398" s="185">
        <v>552</v>
      </c>
      <c r="D398" s="186">
        <f t="shared" si="8"/>
        <v>213.04347826087</v>
      </c>
    </row>
    <row r="399" s="173" customFormat="1" ht="18" customHeight="1" spans="1:4">
      <c r="A399" s="187" t="s">
        <v>406</v>
      </c>
      <c r="B399" s="184">
        <f>SUM(B400,B420,B432,B445,B451,B458,B462,B464)</f>
        <v>56640</v>
      </c>
      <c r="C399" s="185">
        <v>54972</v>
      </c>
      <c r="D399" s="186">
        <f t="shared" si="8"/>
        <v>103.034271993015</v>
      </c>
    </row>
    <row r="400" s="173" customFormat="1" ht="18" customHeight="1" spans="1:4">
      <c r="A400" s="187" t="s">
        <v>407</v>
      </c>
      <c r="B400" s="184">
        <f>SUM(B401:B419)</f>
        <v>16945</v>
      </c>
      <c r="C400" s="185">
        <v>13061</v>
      </c>
      <c r="D400" s="186">
        <f t="shared" si="8"/>
        <v>129.737386111324</v>
      </c>
    </row>
    <row r="401" s="173" customFormat="1" ht="18" customHeight="1" spans="1:4">
      <c r="A401" s="189" t="s">
        <v>68</v>
      </c>
      <c r="B401" s="184">
        <v>3076</v>
      </c>
      <c r="C401" s="185">
        <v>3444</v>
      </c>
      <c r="D401" s="186">
        <f t="shared" si="8"/>
        <v>89.3147502903601</v>
      </c>
    </row>
    <row r="402" s="173" customFormat="1" ht="18" customHeight="1" spans="1:4">
      <c r="A402" s="189" t="s">
        <v>75</v>
      </c>
      <c r="B402" s="184">
        <v>1359</v>
      </c>
      <c r="C402" s="185">
        <v>185</v>
      </c>
      <c r="D402" s="186">
        <f t="shared" si="8"/>
        <v>734.594594594595</v>
      </c>
    </row>
    <row r="403" s="173" customFormat="1" ht="18" customHeight="1" spans="1:4">
      <c r="A403" s="189" t="s">
        <v>408</v>
      </c>
      <c r="B403" s="184">
        <v>247</v>
      </c>
      <c r="C403" s="185">
        <v>0</v>
      </c>
      <c r="D403" s="186" t="e">
        <f t="shared" si="8"/>
        <v>#DIV/0!</v>
      </c>
    </row>
    <row r="404" s="173" customFormat="1" ht="18" customHeight="1" spans="1:4">
      <c r="A404" s="189" t="s">
        <v>409</v>
      </c>
      <c r="B404" s="184">
        <v>31</v>
      </c>
      <c r="C404" s="185">
        <v>12</v>
      </c>
      <c r="D404" s="186">
        <f t="shared" si="8"/>
        <v>258.333333333333</v>
      </c>
    </row>
    <row r="405" s="173" customFormat="1" ht="18" customHeight="1" spans="1:4">
      <c r="A405" s="189" t="s">
        <v>410</v>
      </c>
      <c r="B405" s="184">
        <v>162</v>
      </c>
      <c r="C405" s="185">
        <v>385</v>
      </c>
      <c r="D405" s="186">
        <f t="shared" si="8"/>
        <v>42.0779220779221</v>
      </c>
    </row>
    <row r="406" s="173" customFormat="1" ht="18" customHeight="1" spans="1:4">
      <c r="A406" s="189" t="s">
        <v>411</v>
      </c>
      <c r="B406" s="184">
        <v>1</v>
      </c>
      <c r="C406" s="188">
        <v>130</v>
      </c>
      <c r="D406" s="186">
        <f t="shared" si="8"/>
        <v>0.769230769230769</v>
      </c>
    </row>
    <row r="407" s="173" customFormat="1" ht="18" customHeight="1" spans="1:4">
      <c r="A407" s="189" t="s">
        <v>412</v>
      </c>
      <c r="B407" s="184">
        <v>1</v>
      </c>
      <c r="C407" s="185">
        <v>10</v>
      </c>
      <c r="D407" s="186">
        <f t="shared" si="8"/>
        <v>10</v>
      </c>
    </row>
    <row r="408" s="173" customFormat="1" ht="18" customHeight="1" spans="1:4">
      <c r="A408" s="189" t="s">
        <v>413</v>
      </c>
      <c r="B408" s="184">
        <v>0</v>
      </c>
      <c r="C408" s="185">
        <v>4</v>
      </c>
      <c r="D408" s="186">
        <f t="shared" si="8"/>
        <v>0</v>
      </c>
    </row>
    <row r="409" s="173" customFormat="1" ht="18" customHeight="1" spans="1:4">
      <c r="A409" s="189" t="s">
        <v>414</v>
      </c>
      <c r="B409" s="184">
        <v>57</v>
      </c>
      <c r="C409" s="185">
        <v>33</v>
      </c>
      <c r="D409" s="186">
        <f t="shared" si="8"/>
        <v>172.727272727273</v>
      </c>
    </row>
    <row r="410" s="173" customFormat="1" ht="18" customHeight="1" spans="1:4">
      <c r="A410" s="189" t="s">
        <v>415</v>
      </c>
      <c r="B410" s="184">
        <v>218</v>
      </c>
      <c r="C410" s="185">
        <v>0</v>
      </c>
      <c r="D410" s="186" t="e">
        <f t="shared" si="8"/>
        <v>#DIV/0!</v>
      </c>
    </row>
    <row r="411" s="173" customFormat="1" ht="18" customHeight="1" spans="1:4">
      <c r="A411" s="189" t="s">
        <v>416</v>
      </c>
      <c r="B411" s="184">
        <v>1878</v>
      </c>
      <c r="C411" s="185">
        <v>1772</v>
      </c>
      <c r="D411" s="186">
        <f t="shared" si="8"/>
        <v>105.981941309255</v>
      </c>
    </row>
    <row r="412" s="173" customFormat="1" ht="18" customHeight="1" spans="1:4">
      <c r="A412" s="189" t="s">
        <v>417</v>
      </c>
      <c r="B412" s="184">
        <v>60</v>
      </c>
      <c r="C412" s="185">
        <v>214</v>
      </c>
      <c r="D412" s="186">
        <f t="shared" si="8"/>
        <v>28.0373831775701</v>
      </c>
    </row>
    <row r="413" s="173" customFormat="1" ht="18" customHeight="1" spans="1:4">
      <c r="A413" s="189" t="s">
        <v>418</v>
      </c>
      <c r="B413" s="184">
        <v>25</v>
      </c>
      <c r="C413" s="185">
        <v>0</v>
      </c>
      <c r="D413" s="186" t="e">
        <f t="shared" si="8"/>
        <v>#DIV/0!</v>
      </c>
    </row>
    <row r="414" s="173" customFormat="1" ht="18" customHeight="1" spans="1:4">
      <c r="A414" s="189" t="s">
        <v>419</v>
      </c>
      <c r="B414" s="184">
        <v>1079</v>
      </c>
      <c r="C414" s="185">
        <v>889</v>
      </c>
      <c r="D414" s="186">
        <f t="shared" si="8"/>
        <v>121.372328458943</v>
      </c>
    </row>
    <row r="415" s="173" customFormat="1" ht="18" customHeight="1" spans="1:4">
      <c r="A415" s="189" t="s">
        <v>420</v>
      </c>
      <c r="B415" s="184">
        <v>87</v>
      </c>
      <c r="C415" s="185">
        <v>337</v>
      </c>
      <c r="D415" s="186">
        <f t="shared" si="8"/>
        <v>25.8160237388724</v>
      </c>
    </row>
    <row r="416" s="173" customFormat="1" ht="18" customHeight="1" spans="1:4">
      <c r="A416" s="189" t="s">
        <v>421</v>
      </c>
      <c r="B416" s="184">
        <v>950</v>
      </c>
      <c r="C416" s="185">
        <v>78</v>
      </c>
      <c r="D416" s="186">
        <f t="shared" si="8"/>
        <v>1217.94871794872</v>
      </c>
    </row>
    <row r="417" s="173" customFormat="1" ht="18" customHeight="1" spans="1:4">
      <c r="A417" s="189" t="s">
        <v>422</v>
      </c>
      <c r="B417" s="184">
        <v>5</v>
      </c>
      <c r="C417" s="185">
        <v>0</v>
      </c>
      <c r="D417" s="186" t="e">
        <f t="shared" si="8"/>
        <v>#DIV/0!</v>
      </c>
    </row>
    <row r="418" s="173" customFormat="1" ht="18" customHeight="1" spans="1:4">
      <c r="A418" s="189" t="s">
        <v>423</v>
      </c>
      <c r="B418" s="184">
        <v>2516</v>
      </c>
      <c r="C418" s="185">
        <v>2547</v>
      </c>
      <c r="D418" s="186">
        <f t="shared" si="8"/>
        <v>98.7828818217511</v>
      </c>
    </row>
    <row r="419" s="173" customFormat="1" ht="18" customHeight="1" spans="1:4">
      <c r="A419" s="189" t="s">
        <v>424</v>
      </c>
      <c r="B419" s="184">
        <v>5193</v>
      </c>
      <c r="C419" s="188">
        <v>3021</v>
      </c>
      <c r="D419" s="186">
        <f t="shared" si="8"/>
        <v>171.896722939424</v>
      </c>
    </row>
    <row r="420" s="173" customFormat="1" ht="18" customHeight="1" spans="1:4">
      <c r="A420" s="187" t="s">
        <v>425</v>
      </c>
      <c r="B420" s="184">
        <f>SUM(B421:B431)</f>
        <v>9650</v>
      </c>
      <c r="C420" s="185">
        <v>11529</v>
      </c>
      <c r="D420" s="186">
        <f t="shared" si="8"/>
        <v>83.7019689478706</v>
      </c>
    </row>
    <row r="421" s="173" customFormat="1" ht="18" customHeight="1" spans="1:4">
      <c r="A421" s="189" t="s">
        <v>68</v>
      </c>
      <c r="B421" s="184">
        <v>2482</v>
      </c>
      <c r="C421" s="185">
        <v>2360</v>
      </c>
      <c r="D421" s="186">
        <f t="shared" si="8"/>
        <v>105.169491525424</v>
      </c>
    </row>
    <row r="422" s="173" customFormat="1" ht="18" customHeight="1" spans="1:4">
      <c r="A422" s="189" t="s">
        <v>426</v>
      </c>
      <c r="B422" s="184">
        <v>1391</v>
      </c>
      <c r="C422" s="185">
        <v>1296</v>
      </c>
      <c r="D422" s="186">
        <f t="shared" si="8"/>
        <v>107.33024691358</v>
      </c>
    </row>
    <row r="423" s="173" customFormat="1" ht="18" customHeight="1" spans="1:4">
      <c r="A423" s="189" t="s">
        <v>427</v>
      </c>
      <c r="B423" s="184">
        <v>789</v>
      </c>
      <c r="C423" s="185">
        <v>635</v>
      </c>
      <c r="D423" s="186">
        <f t="shared" si="8"/>
        <v>124.251968503937</v>
      </c>
    </row>
    <row r="424" s="173" customFormat="1" ht="18" customHeight="1" spans="1:4">
      <c r="A424" s="189" t="s">
        <v>428</v>
      </c>
      <c r="B424" s="184">
        <v>919</v>
      </c>
      <c r="C424" s="185">
        <v>1200</v>
      </c>
      <c r="D424" s="186">
        <f t="shared" si="8"/>
        <v>76.5833333333333</v>
      </c>
    </row>
    <row r="425" s="173" customFormat="1" ht="18" customHeight="1" spans="1:4">
      <c r="A425" s="189" t="s">
        <v>429</v>
      </c>
      <c r="B425" s="184">
        <v>1608</v>
      </c>
      <c r="C425" s="185">
        <v>1806</v>
      </c>
      <c r="D425" s="186">
        <f t="shared" si="8"/>
        <v>89.0365448504983</v>
      </c>
    </row>
    <row r="426" s="173" customFormat="1" ht="18" customHeight="1" spans="1:4">
      <c r="A426" s="189" t="s">
        <v>430</v>
      </c>
      <c r="B426" s="184">
        <v>0</v>
      </c>
      <c r="C426" s="185">
        <v>37</v>
      </c>
      <c r="D426" s="186">
        <f t="shared" si="8"/>
        <v>0</v>
      </c>
    </row>
    <row r="427" s="173" customFormat="1" ht="18" customHeight="1" spans="1:4">
      <c r="A427" s="189" t="s">
        <v>431</v>
      </c>
      <c r="B427" s="184">
        <v>556</v>
      </c>
      <c r="C427" s="188">
        <v>702</v>
      </c>
      <c r="D427" s="186">
        <f t="shared" si="8"/>
        <v>79.2022792022792</v>
      </c>
    </row>
    <row r="428" s="173" customFormat="1" ht="18" customHeight="1" spans="1:4">
      <c r="A428" s="189" t="s">
        <v>432</v>
      </c>
      <c r="B428" s="184">
        <v>20</v>
      </c>
      <c r="C428" s="185">
        <v>0</v>
      </c>
      <c r="D428" s="186" t="e">
        <f t="shared" si="8"/>
        <v>#DIV/0!</v>
      </c>
    </row>
    <row r="429" s="173" customFormat="1" ht="18" customHeight="1" spans="1:4">
      <c r="A429" s="189" t="s">
        <v>433</v>
      </c>
      <c r="B429" s="184">
        <v>57</v>
      </c>
      <c r="C429" s="185">
        <v>270</v>
      </c>
      <c r="D429" s="186">
        <f t="shared" si="8"/>
        <v>21.1111111111111</v>
      </c>
    </row>
    <row r="430" s="173" customFormat="1" ht="18" customHeight="1" spans="1:4">
      <c r="A430" s="189" t="s">
        <v>434</v>
      </c>
      <c r="B430" s="184">
        <v>583</v>
      </c>
      <c r="C430" s="185">
        <v>282</v>
      </c>
      <c r="D430" s="186">
        <f t="shared" si="8"/>
        <v>206.737588652482</v>
      </c>
    </row>
    <row r="431" s="173" customFormat="1" ht="18" customHeight="1" spans="1:4">
      <c r="A431" s="189" t="s">
        <v>435</v>
      </c>
      <c r="B431" s="184">
        <v>1245</v>
      </c>
      <c r="C431" s="185">
        <v>2911</v>
      </c>
      <c r="D431" s="186">
        <f t="shared" si="8"/>
        <v>42.7688079697698</v>
      </c>
    </row>
    <row r="432" s="173" customFormat="1" ht="18" customHeight="1" spans="1:4">
      <c r="A432" s="187" t="s">
        <v>436</v>
      </c>
      <c r="B432" s="184">
        <f>SUM(B433:B444)</f>
        <v>2672</v>
      </c>
      <c r="C432" s="185">
        <v>3577</v>
      </c>
      <c r="D432" s="186">
        <f t="shared" si="8"/>
        <v>74.6994688286273</v>
      </c>
    </row>
    <row r="433" s="173" customFormat="1" ht="18" customHeight="1" spans="1:4">
      <c r="A433" s="189" t="s">
        <v>68</v>
      </c>
      <c r="B433" s="184">
        <v>1</v>
      </c>
      <c r="C433" s="185">
        <v>170</v>
      </c>
      <c r="D433" s="186">
        <f t="shared" si="8"/>
        <v>0.588235294117647</v>
      </c>
    </row>
    <row r="434" s="173" customFormat="1" ht="18" customHeight="1" spans="1:4">
      <c r="A434" s="189" t="s">
        <v>437</v>
      </c>
      <c r="B434" s="184">
        <v>1069</v>
      </c>
      <c r="C434" s="185">
        <v>898</v>
      </c>
      <c r="D434" s="186">
        <f t="shared" si="8"/>
        <v>119.042316258352</v>
      </c>
    </row>
    <row r="435" s="173" customFormat="1" ht="18" customHeight="1" spans="1:4">
      <c r="A435" s="189" t="s">
        <v>438</v>
      </c>
      <c r="B435" s="184">
        <v>170</v>
      </c>
      <c r="C435" s="185">
        <v>428</v>
      </c>
      <c r="D435" s="186">
        <f t="shared" si="8"/>
        <v>39.7196261682243</v>
      </c>
    </row>
    <row r="436" s="173" customFormat="1" ht="18" customHeight="1" spans="1:4">
      <c r="A436" s="189" t="s">
        <v>439</v>
      </c>
      <c r="B436" s="184">
        <v>46</v>
      </c>
      <c r="C436" s="185">
        <v>0</v>
      </c>
      <c r="D436" s="186" t="e">
        <f t="shared" si="8"/>
        <v>#DIV/0!</v>
      </c>
    </row>
    <row r="437" s="173" customFormat="1" ht="18" customHeight="1" spans="1:4">
      <c r="A437" s="189" t="s">
        <v>440</v>
      </c>
      <c r="B437" s="184">
        <v>0</v>
      </c>
      <c r="C437" s="185">
        <v>16</v>
      </c>
      <c r="D437" s="186">
        <f t="shared" si="8"/>
        <v>0</v>
      </c>
    </row>
    <row r="438" s="173" customFormat="1" ht="18" customHeight="1" spans="1:4">
      <c r="A438" s="189" t="s">
        <v>441</v>
      </c>
      <c r="B438" s="184">
        <v>17</v>
      </c>
      <c r="C438" s="188">
        <v>235</v>
      </c>
      <c r="D438" s="186">
        <f t="shared" si="8"/>
        <v>7.23404255319149</v>
      </c>
    </row>
    <row r="439" s="173" customFormat="1" ht="18" customHeight="1" spans="1:4">
      <c r="A439" s="189" t="s">
        <v>442</v>
      </c>
      <c r="B439" s="184">
        <v>49</v>
      </c>
      <c r="C439" s="185">
        <v>173</v>
      </c>
      <c r="D439" s="186">
        <f t="shared" si="8"/>
        <v>28.3236994219653</v>
      </c>
    </row>
    <row r="440" s="173" customFormat="1" ht="18" customHeight="1" spans="1:4">
      <c r="A440" s="189" t="s">
        <v>443</v>
      </c>
      <c r="B440" s="184">
        <v>376</v>
      </c>
      <c r="C440" s="185">
        <v>795</v>
      </c>
      <c r="D440" s="186">
        <f t="shared" si="8"/>
        <v>47.2955974842767</v>
      </c>
    </row>
    <row r="441" s="173" customFormat="1" ht="18" customHeight="1" spans="1:4">
      <c r="A441" s="189" t="s">
        <v>444</v>
      </c>
      <c r="B441" s="184">
        <v>27</v>
      </c>
      <c r="C441" s="185">
        <v>0</v>
      </c>
      <c r="D441" s="186" t="e">
        <f t="shared" si="8"/>
        <v>#DIV/0!</v>
      </c>
    </row>
    <row r="442" s="173" customFormat="1" ht="18" customHeight="1" spans="1:4">
      <c r="A442" s="189" t="s">
        <v>445</v>
      </c>
      <c r="B442" s="184">
        <v>273</v>
      </c>
      <c r="C442" s="185">
        <v>18</v>
      </c>
      <c r="D442" s="186">
        <f t="shared" si="8"/>
        <v>1516.66666666667</v>
      </c>
    </row>
    <row r="443" s="173" customFormat="1" ht="18" customHeight="1" spans="1:4">
      <c r="A443" s="189" t="s">
        <v>446</v>
      </c>
      <c r="B443" s="184">
        <v>49</v>
      </c>
      <c r="C443" s="185">
        <v>404</v>
      </c>
      <c r="D443" s="186">
        <f t="shared" si="8"/>
        <v>12.1287128712871</v>
      </c>
    </row>
    <row r="444" s="173" customFormat="1" ht="18" customHeight="1" spans="1:4">
      <c r="A444" s="189" t="s">
        <v>447</v>
      </c>
      <c r="B444" s="184">
        <v>595</v>
      </c>
      <c r="C444" s="185">
        <v>440</v>
      </c>
      <c r="D444" s="186">
        <f t="shared" si="8"/>
        <v>135.227272727273</v>
      </c>
    </row>
    <row r="445" s="173" customFormat="1" ht="18" customHeight="1" spans="1:4">
      <c r="A445" s="187" t="s">
        <v>448</v>
      </c>
      <c r="B445" s="184">
        <f>SUM(B446:B450)</f>
        <v>17387</v>
      </c>
      <c r="C445" s="185">
        <v>20471</v>
      </c>
      <c r="D445" s="186">
        <f t="shared" si="8"/>
        <v>84.9347857945386</v>
      </c>
    </row>
    <row r="446" s="173" customFormat="1" ht="18" customHeight="1" spans="1:4">
      <c r="A446" s="189" t="s">
        <v>68</v>
      </c>
      <c r="B446" s="184">
        <v>309</v>
      </c>
      <c r="C446" s="185">
        <v>271</v>
      </c>
      <c r="D446" s="186">
        <f t="shared" si="8"/>
        <v>114.022140221402</v>
      </c>
    </row>
    <row r="447" s="173" customFormat="1" ht="18" customHeight="1" spans="1:4">
      <c r="A447" s="189" t="s">
        <v>449</v>
      </c>
      <c r="B447" s="184">
        <v>491</v>
      </c>
      <c r="C447" s="185">
        <v>1632</v>
      </c>
      <c r="D447" s="186">
        <f t="shared" si="8"/>
        <v>30.0857843137255</v>
      </c>
    </row>
    <row r="448" s="173" customFormat="1" ht="18" customHeight="1" spans="1:4">
      <c r="A448" s="189" t="s">
        <v>450</v>
      </c>
      <c r="B448" s="184">
        <v>122</v>
      </c>
      <c r="C448" s="185">
        <v>8287</v>
      </c>
      <c r="D448" s="186">
        <f t="shared" si="8"/>
        <v>1.47218535054905</v>
      </c>
    </row>
    <row r="449" s="173" customFormat="1" ht="18" customHeight="1" spans="1:4">
      <c r="A449" s="189" t="s">
        <v>451</v>
      </c>
      <c r="B449" s="184">
        <v>0</v>
      </c>
      <c r="C449" s="185">
        <v>1</v>
      </c>
      <c r="D449" s="186">
        <f t="shared" si="8"/>
        <v>0</v>
      </c>
    </row>
    <row r="450" s="173" customFormat="1" ht="18" customHeight="1" spans="1:4">
      <c r="A450" s="189" t="s">
        <v>452</v>
      </c>
      <c r="B450" s="184">
        <v>16465</v>
      </c>
      <c r="C450" s="188">
        <v>10280</v>
      </c>
      <c r="D450" s="186">
        <f t="shared" si="8"/>
        <v>160.165369649805</v>
      </c>
    </row>
    <row r="451" s="173" customFormat="1" ht="18" customHeight="1" spans="1:4">
      <c r="A451" s="187" t="s">
        <v>453</v>
      </c>
      <c r="B451" s="184">
        <f>SUM(B452:B457)</f>
        <v>2655</v>
      </c>
      <c r="C451" s="185">
        <v>4581</v>
      </c>
      <c r="D451" s="186">
        <f t="shared" si="8"/>
        <v>57.9567779960707</v>
      </c>
    </row>
    <row r="452" s="173" customFormat="1" ht="18" customHeight="1" spans="1:4">
      <c r="A452" s="189" t="s">
        <v>454</v>
      </c>
      <c r="B452" s="184">
        <v>492</v>
      </c>
      <c r="C452" s="185">
        <v>0</v>
      </c>
      <c r="D452" s="186" t="e">
        <f t="shared" si="8"/>
        <v>#DIV/0!</v>
      </c>
    </row>
    <row r="453" s="173" customFormat="1" ht="18" customHeight="1" spans="1:4">
      <c r="A453" s="189" t="s">
        <v>455</v>
      </c>
      <c r="B453" s="184">
        <v>0</v>
      </c>
      <c r="C453" s="185">
        <v>455</v>
      </c>
      <c r="D453" s="186">
        <f t="shared" ref="D453:D516" si="10">B453/C453*100</f>
        <v>0</v>
      </c>
    </row>
    <row r="454" s="173" customFormat="1" ht="18" customHeight="1" spans="1:4">
      <c r="A454" s="189" t="s">
        <v>456</v>
      </c>
      <c r="B454" s="184">
        <v>1600</v>
      </c>
      <c r="C454" s="185">
        <v>3353</v>
      </c>
      <c r="D454" s="186">
        <f t="shared" si="10"/>
        <v>47.7184610796302</v>
      </c>
    </row>
    <row r="455" s="173" customFormat="1" ht="18" customHeight="1" spans="1:4">
      <c r="A455" s="189" t="s">
        <v>457</v>
      </c>
      <c r="B455" s="184">
        <v>350</v>
      </c>
      <c r="C455" s="185">
        <v>0</v>
      </c>
      <c r="D455" s="186" t="e">
        <f t="shared" si="10"/>
        <v>#DIV/0!</v>
      </c>
    </row>
    <row r="456" s="173" customFormat="1" ht="18" customHeight="1" spans="1:4">
      <c r="A456" s="189" t="s">
        <v>458</v>
      </c>
      <c r="B456" s="184">
        <v>163</v>
      </c>
      <c r="C456" s="185">
        <v>626</v>
      </c>
      <c r="D456" s="186">
        <f t="shared" si="10"/>
        <v>26.038338658147</v>
      </c>
    </row>
    <row r="457" s="173" customFormat="1" ht="18" customHeight="1" spans="1:4">
      <c r="A457" s="189" t="s">
        <v>459</v>
      </c>
      <c r="B457" s="184">
        <v>50</v>
      </c>
      <c r="C457" s="185">
        <v>147</v>
      </c>
      <c r="D457" s="186">
        <f t="shared" si="10"/>
        <v>34.0136054421769</v>
      </c>
    </row>
    <row r="458" s="173" customFormat="1" ht="18" customHeight="1" spans="1:4">
      <c r="A458" s="187" t="s">
        <v>460</v>
      </c>
      <c r="B458" s="184">
        <f>SUM(B459:B461)</f>
        <v>1654</v>
      </c>
      <c r="C458" s="188">
        <v>1261</v>
      </c>
      <c r="D458" s="186">
        <f t="shared" si="10"/>
        <v>131.16574147502</v>
      </c>
    </row>
    <row r="459" s="173" customFormat="1" ht="18" customHeight="1" spans="1:4">
      <c r="A459" s="189" t="s">
        <v>461</v>
      </c>
      <c r="B459" s="184">
        <v>371</v>
      </c>
      <c r="C459" s="185">
        <v>728</v>
      </c>
      <c r="D459" s="186">
        <f t="shared" si="10"/>
        <v>50.9615384615385</v>
      </c>
    </row>
    <row r="460" s="173" customFormat="1" ht="18" customHeight="1" spans="1:4">
      <c r="A460" s="189" t="s">
        <v>462</v>
      </c>
      <c r="B460" s="184">
        <v>782</v>
      </c>
      <c r="C460" s="185">
        <v>533</v>
      </c>
      <c r="D460" s="186">
        <f t="shared" si="10"/>
        <v>146.71669793621</v>
      </c>
    </row>
    <row r="461" s="173" customFormat="1" ht="18" customHeight="1" spans="1:4">
      <c r="A461" s="189" t="s">
        <v>463</v>
      </c>
      <c r="B461" s="184">
        <v>501</v>
      </c>
      <c r="C461" s="185">
        <v>0</v>
      </c>
      <c r="D461" s="186" t="e">
        <f t="shared" si="10"/>
        <v>#DIV/0!</v>
      </c>
    </row>
    <row r="462" s="173" customFormat="1" ht="18" customHeight="1" spans="1:4">
      <c r="A462" s="187" t="s">
        <v>464</v>
      </c>
      <c r="B462" s="184">
        <f>SUM(B463:B463)</f>
        <v>611</v>
      </c>
      <c r="C462" s="185">
        <v>73</v>
      </c>
      <c r="D462" s="186">
        <f t="shared" si="10"/>
        <v>836.986301369863</v>
      </c>
    </row>
    <row r="463" s="173" customFormat="1" ht="18" customHeight="1" spans="1:4">
      <c r="A463" s="189" t="s">
        <v>465</v>
      </c>
      <c r="B463" s="184">
        <v>611</v>
      </c>
      <c r="C463" s="185">
        <v>73</v>
      </c>
      <c r="D463" s="186">
        <f t="shared" si="10"/>
        <v>836.986301369863</v>
      </c>
    </row>
    <row r="464" s="173" customFormat="1" ht="18" customHeight="1" spans="1:4">
      <c r="A464" s="187" t="s">
        <v>466</v>
      </c>
      <c r="B464" s="184">
        <f>B465</f>
        <v>5066</v>
      </c>
      <c r="C464" s="185">
        <v>419</v>
      </c>
      <c r="D464" s="186">
        <f t="shared" si="10"/>
        <v>1209.0692124105</v>
      </c>
    </row>
    <row r="465" s="173" customFormat="1" ht="18" customHeight="1" spans="1:4">
      <c r="A465" s="189" t="s">
        <v>467</v>
      </c>
      <c r="B465" s="184">
        <v>5066</v>
      </c>
      <c r="C465" s="185">
        <v>419</v>
      </c>
      <c r="D465" s="186">
        <f t="shared" si="10"/>
        <v>1209.0692124105</v>
      </c>
    </row>
    <row r="466" s="173" customFormat="1" ht="18" customHeight="1" spans="1:4">
      <c r="A466" s="187" t="s">
        <v>468</v>
      </c>
      <c r="B466" s="184">
        <f>SUM(B467,B476,B480,B482)</f>
        <v>14869</v>
      </c>
      <c r="C466" s="185">
        <v>19636</v>
      </c>
      <c r="D466" s="186">
        <f t="shared" si="10"/>
        <v>75.7231615400285</v>
      </c>
    </row>
    <row r="467" s="173" customFormat="1" ht="18" customHeight="1" spans="1:4">
      <c r="A467" s="187" t="s">
        <v>469</v>
      </c>
      <c r="B467" s="184">
        <f>SUM(B468:B475)</f>
        <v>11941</v>
      </c>
      <c r="C467" s="185">
        <v>15697</v>
      </c>
      <c r="D467" s="186">
        <f t="shared" si="10"/>
        <v>76.0718608651335</v>
      </c>
    </row>
    <row r="468" s="173" customFormat="1" ht="18" customHeight="1" spans="1:4">
      <c r="A468" s="189" t="s">
        <v>68</v>
      </c>
      <c r="B468" s="184">
        <v>1428</v>
      </c>
      <c r="C468" s="188">
        <v>1696</v>
      </c>
      <c r="D468" s="186">
        <f t="shared" si="10"/>
        <v>84.1981132075472</v>
      </c>
    </row>
    <row r="469" s="173" customFormat="1" ht="18" customHeight="1" spans="1:4">
      <c r="A469" s="189" t="s">
        <v>72</v>
      </c>
      <c r="B469" s="184">
        <v>20</v>
      </c>
      <c r="C469" s="185">
        <v>24</v>
      </c>
      <c r="D469" s="186">
        <f t="shared" si="10"/>
        <v>83.3333333333333</v>
      </c>
    </row>
    <row r="470" s="173" customFormat="1" ht="18" customHeight="1" spans="1:4">
      <c r="A470" s="189" t="s">
        <v>470</v>
      </c>
      <c r="B470" s="184">
        <v>4517</v>
      </c>
      <c r="C470" s="185">
        <v>8685</v>
      </c>
      <c r="D470" s="186">
        <f t="shared" si="10"/>
        <v>52.0092112838227</v>
      </c>
    </row>
    <row r="471" s="173" customFormat="1" ht="18" customHeight="1" spans="1:4">
      <c r="A471" s="189" t="s">
        <v>471</v>
      </c>
      <c r="B471" s="184">
        <v>1070</v>
      </c>
      <c r="C471" s="185">
        <v>1468</v>
      </c>
      <c r="D471" s="186">
        <f t="shared" si="10"/>
        <v>72.8882833787466</v>
      </c>
    </row>
    <row r="472" s="173" customFormat="1" ht="18" customHeight="1" spans="1:4">
      <c r="A472" s="189" t="s">
        <v>472</v>
      </c>
      <c r="B472" s="184">
        <v>2282</v>
      </c>
      <c r="C472" s="185">
        <v>0</v>
      </c>
      <c r="D472" s="186" t="e">
        <f t="shared" si="10"/>
        <v>#DIV/0!</v>
      </c>
    </row>
    <row r="473" s="173" customFormat="1" ht="18" customHeight="1" spans="1:4">
      <c r="A473" s="189" t="s">
        <v>473</v>
      </c>
      <c r="B473" s="184">
        <v>148</v>
      </c>
      <c r="C473" s="185">
        <v>64</v>
      </c>
      <c r="D473" s="186">
        <f t="shared" si="10"/>
        <v>231.25</v>
      </c>
    </row>
    <row r="474" s="173" customFormat="1" ht="18" customHeight="1" spans="1:4">
      <c r="A474" s="189" t="s">
        <v>474</v>
      </c>
      <c r="B474" s="184">
        <v>11</v>
      </c>
      <c r="C474" s="185">
        <v>0</v>
      </c>
      <c r="D474" s="186" t="e">
        <f t="shared" si="10"/>
        <v>#DIV/0!</v>
      </c>
    </row>
    <row r="475" s="173" customFormat="1" ht="18" customHeight="1" spans="1:4">
      <c r="A475" s="189" t="s">
        <v>475</v>
      </c>
      <c r="B475" s="184">
        <v>2465</v>
      </c>
      <c r="C475" s="185">
        <v>3760</v>
      </c>
      <c r="D475" s="186">
        <f t="shared" si="10"/>
        <v>65.5585106382979</v>
      </c>
    </row>
    <row r="476" s="173" customFormat="1" ht="18" customHeight="1" spans="1:4">
      <c r="A476" s="187" t="s">
        <v>476</v>
      </c>
      <c r="B476" s="184">
        <f>SUM(B477:B479)</f>
        <v>217</v>
      </c>
      <c r="C476" s="185">
        <v>304</v>
      </c>
      <c r="D476" s="186">
        <f t="shared" si="10"/>
        <v>71.3815789473684</v>
      </c>
    </row>
    <row r="477" s="173" customFormat="1" ht="18" customHeight="1" spans="1:4">
      <c r="A477" s="189" t="s">
        <v>477</v>
      </c>
      <c r="B477" s="184">
        <v>1</v>
      </c>
      <c r="C477" s="185">
        <v>0</v>
      </c>
      <c r="D477" s="186" t="e">
        <f t="shared" si="10"/>
        <v>#DIV/0!</v>
      </c>
    </row>
    <row r="478" s="173" customFormat="1" ht="18" customHeight="1" spans="1:4">
      <c r="A478" s="189" t="s">
        <v>478</v>
      </c>
      <c r="B478" s="184">
        <v>216</v>
      </c>
      <c r="C478" s="185">
        <v>236</v>
      </c>
      <c r="D478" s="186">
        <f t="shared" si="10"/>
        <v>91.5254237288136</v>
      </c>
    </row>
    <row r="479" s="173" customFormat="1" ht="18" customHeight="1" spans="1:4">
      <c r="A479" s="189" t="s">
        <v>479</v>
      </c>
      <c r="B479" s="184">
        <v>0</v>
      </c>
      <c r="C479" s="185">
        <v>68</v>
      </c>
      <c r="D479" s="186">
        <f t="shared" si="10"/>
        <v>0</v>
      </c>
    </row>
    <row r="480" s="173" customFormat="1" ht="18" customHeight="1" spans="1:4">
      <c r="A480" s="187" t="s">
        <v>480</v>
      </c>
      <c r="B480" s="184">
        <f>SUM(B481:B481)</f>
        <v>2688</v>
      </c>
      <c r="C480" s="185">
        <v>3529</v>
      </c>
      <c r="D480" s="186">
        <f t="shared" si="10"/>
        <v>76.1688863700765</v>
      </c>
    </row>
    <row r="481" s="173" customFormat="1" ht="18" customHeight="1" spans="1:4">
      <c r="A481" s="189" t="s">
        <v>481</v>
      </c>
      <c r="B481" s="184">
        <v>2688</v>
      </c>
      <c r="C481" s="188">
        <v>3529</v>
      </c>
      <c r="D481" s="186">
        <f t="shared" si="10"/>
        <v>76.1688863700765</v>
      </c>
    </row>
    <row r="482" s="173" customFormat="1" ht="18" customHeight="1" spans="1:4">
      <c r="A482" s="187" t="s">
        <v>482</v>
      </c>
      <c r="B482" s="184">
        <f>SUM(B483:B484)</f>
        <v>23</v>
      </c>
      <c r="C482" s="185">
        <v>106</v>
      </c>
      <c r="D482" s="186">
        <f t="shared" si="10"/>
        <v>21.6981132075472</v>
      </c>
    </row>
    <row r="483" s="173" customFormat="1" ht="18" customHeight="1" spans="1:4">
      <c r="A483" s="189" t="s">
        <v>483</v>
      </c>
      <c r="B483" s="184">
        <v>7</v>
      </c>
      <c r="C483" s="185">
        <v>100</v>
      </c>
      <c r="D483" s="186">
        <f t="shared" si="10"/>
        <v>7</v>
      </c>
    </row>
    <row r="484" s="173" customFormat="1" ht="18" customHeight="1" spans="1:4">
      <c r="A484" s="189" t="s">
        <v>484</v>
      </c>
      <c r="B484" s="184">
        <v>16</v>
      </c>
      <c r="C484" s="185">
        <v>6</v>
      </c>
      <c r="D484" s="186">
        <f t="shared" si="10"/>
        <v>266.666666666667</v>
      </c>
    </row>
    <row r="485" s="173" customFormat="1" ht="18" customHeight="1" spans="1:4">
      <c r="A485" s="187" t="s">
        <v>485</v>
      </c>
      <c r="B485" s="184">
        <f>SUM(B486,B488,B491)</f>
        <v>954</v>
      </c>
      <c r="C485" s="185">
        <v>2011</v>
      </c>
      <c r="D485" s="186">
        <f t="shared" si="10"/>
        <v>47.4390850323222</v>
      </c>
    </row>
    <row r="486" s="173" customFormat="1" ht="18" customHeight="1" spans="1:4">
      <c r="A486" s="187" t="s">
        <v>486</v>
      </c>
      <c r="B486" s="184">
        <f>SUM(B487:B487)</f>
        <v>340</v>
      </c>
      <c r="C486" s="185">
        <v>140</v>
      </c>
      <c r="D486" s="186">
        <f t="shared" si="10"/>
        <v>242.857142857143</v>
      </c>
    </row>
    <row r="487" s="173" customFormat="1" ht="18" customHeight="1" spans="1:4">
      <c r="A487" s="189" t="s">
        <v>487</v>
      </c>
      <c r="B487" s="184">
        <v>340</v>
      </c>
      <c r="C487" s="185">
        <v>140</v>
      </c>
      <c r="D487" s="186">
        <f t="shared" si="10"/>
        <v>242.857142857143</v>
      </c>
    </row>
    <row r="488" s="173" customFormat="1" ht="18" customHeight="1" spans="1:4">
      <c r="A488" s="187" t="s">
        <v>488</v>
      </c>
      <c r="B488" s="184">
        <f>SUM(B489:B490)</f>
        <v>116</v>
      </c>
      <c r="C488" s="188">
        <v>992</v>
      </c>
      <c r="D488" s="186">
        <f t="shared" si="10"/>
        <v>11.6935483870968</v>
      </c>
    </row>
    <row r="489" s="173" customFormat="1" ht="18" customHeight="1" spans="1:4">
      <c r="A489" s="189" t="s">
        <v>489</v>
      </c>
      <c r="B489" s="184">
        <v>55</v>
      </c>
      <c r="C489" s="185">
        <v>30</v>
      </c>
      <c r="D489" s="186">
        <f t="shared" si="10"/>
        <v>183.333333333333</v>
      </c>
    </row>
    <row r="490" s="173" customFormat="1" ht="18" customHeight="1" spans="1:4">
      <c r="A490" s="189" t="s">
        <v>490</v>
      </c>
      <c r="B490" s="184">
        <v>61</v>
      </c>
      <c r="C490" s="185">
        <v>962</v>
      </c>
      <c r="D490" s="186">
        <f t="shared" si="10"/>
        <v>6.34095634095634</v>
      </c>
    </row>
    <row r="491" s="173" customFormat="1" ht="18" customHeight="1" spans="1:4">
      <c r="A491" s="187" t="s">
        <v>491</v>
      </c>
      <c r="B491" s="184">
        <f>SUM(B492:B492)</f>
        <v>498</v>
      </c>
      <c r="C491" s="185">
        <v>879</v>
      </c>
      <c r="D491" s="186">
        <f t="shared" si="10"/>
        <v>56.6552901023891</v>
      </c>
    </row>
    <row r="492" s="173" customFormat="1" ht="18" customHeight="1" spans="1:4">
      <c r="A492" s="189" t="s">
        <v>492</v>
      </c>
      <c r="B492" s="184">
        <v>498</v>
      </c>
      <c r="C492" s="185">
        <v>879</v>
      </c>
      <c r="D492" s="186">
        <f t="shared" si="10"/>
        <v>56.6552901023891</v>
      </c>
    </row>
    <row r="493" s="173" customFormat="1" ht="18" customHeight="1" spans="1:4">
      <c r="A493" s="187" t="s">
        <v>493</v>
      </c>
      <c r="B493" s="184">
        <f>SUM(B494,B498,B500)</f>
        <v>1638</v>
      </c>
      <c r="C493" s="185">
        <v>1454</v>
      </c>
      <c r="D493" s="186">
        <f t="shared" si="10"/>
        <v>112.654745529574</v>
      </c>
    </row>
    <row r="494" s="173" customFormat="1" ht="18" customHeight="1" spans="1:4">
      <c r="A494" s="187" t="s">
        <v>494</v>
      </c>
      <c r="B494" s="184">
        <f>SUM(B495:B497)</f>
        <v>1575</v>
      </c>
      <c r="C494" s="185">
        <v>1404</v>
      </c>
      <c r="D494" s="186">
        <f t="shared" si="10"/>
        <v>112.179487179487</v>
      </c>
    </row>
    <row r="495" s="173" customFormat="1" ht="18" customHeight="1" spans="1:4">
      <c r="A495" s="189" t="s">
        <v>68</v>
      </c>
      <c r="B495" s="184">
        <v>210</v>
      </c>
      <c r="C495" s="185">
        <v>192</v>
      </c>
      <c r="D495" s="186">
        <f t="shared" si="10"/>
        <v>109.375</v>
      </c>
    </row>
    <row r="496" s="173" customFormat="1" ht="18" customHeight="1" spans="1:4">
      <c r="A496" s="189" t="s">
        <v>495</v>
      </c>
      <c r="B496" s="184">
        <v>477</v>
      </c>
      <c r="C496" s="185">
        <v>303</v>
      </c>
      <c r="D496" s="186">
        <f t="shared" si="10"/>
        <v>157.425742574257</v>
      </c>
    </row>
    <row r="497" s="173" customFormat="1" ht="18" customHeight="1" spans="1:4">
      <c r="A497" s="189" t="s">
        <v>496</v>
      </c>
      <c r="B497" s="184">
        <v>888</v>
      </c>
      <c r="C497" s="185">
        <v>909</v>
      </c>
      <c r="D497" s="186">
        <f t="shared" si="10"/>
        <v>97.6897689768977</v>
      </c>
    </row>
    <row r="498" s="173" customFormat="1" ht="18" customHeight="1" spans="1:4">
      <c r="A498" s="187" t="s">
        <v>497</v>
      </c>
      <c r="B498" s="184">
        <f t="shared" ref="B498:B503" si="11">SUM(B499:B499)</f>
        <v>53</v>
      </c>
      <c r="C498" s="185">
        <v>43</v>
      </c>
      <c r="D498" s="186">
        <f t="shared" si="10"/>
        <v>123.255813953488</v>
      </c>
    </row>
    <row r="499" s="173" customFormat="1" ht="18" customHeight="1" spans="1:4">
      <c r="A499" s="189" t="s">
        <v>498</v>
      </c>
      <c r="B499" s="184">
        <v>53</v>
      </c>
      <c r="C499" s="185">
        <v>43</v>
      </c>
      <c r="D499" s="186">
        <f t="shared" si="10"/>
        <v>123.255813953488</v>
      </c>
    </row>
    <row r="500" s="173" customFormat="1" ht="18" customHeight="1" spans="1:4">
      <c r="A500" s="187" t="s">
        <v>499</v>
      </c>
      <c r="B500" s="184">
        <f t="shared" si="11"/>
        <v>10</v>
      </c>
      <c r="C500" s="188">
        <v>7</v>
      </c>
      <c r="D500" s="186">
        <f t="shared" si="10"/>
        <v>142.857142857143</v>
      </c>
    </row>
    <row r="501" s="173" customFormat="1" ht="18" customHeight="1" spans="1:4">
      <c r="A501" s="189" t="s">
        <v>500</v>
      </c>
      <c r="B501" s="184">
        <v>10</v>
      </c>
      <c r="C501" s="185">
        <v>7</v>
      </c>
      <c r="D501" s="186">
        <f t="shared" si="10"/>
        <v>142.857142857143</v>
      </c>
    </row>
    <row r="502" s="173" customFormat="1" ht="18" customHeight="1" spans="1:4">
      <c r="A502" s="187" t="s">
        <v>501</v>
      </c>
      <c r="B502" s="184">
        <f>SUM(B503,B505,B507)</f>
        <v>56</v>
      </c>
      <c r="C502" s="185">
        <v>35</v>
      </c>
      <c r="D502" s="186">
        <f t="shared" si="10"/>
        <v>160</v>
      </c>
    </row>
    <row r="503" s="173" customFormat="1" ht="18" customHeight="1" spans="1:4">
      <c r="A503" s="187" t="s">
        <v>502</v>
      </c>
      <c r="B503" s="184">
        <f t="shared" si="11"/>
        <v>0</v>
      </c>
      <c r="C503" s="185">
        <v>15</v>
      </c>
      <c r="D503" s="186">
        <f t="shared" si="10"/>
        <v>0</v>
      </c>
    </row>
    <row r="504" s="173" customFormat="1" ht="18" customHeight="1" spans="1:4">
      <c r="A504" s="189" t="s">
        <v>503</v>
      </c>
      <c r="B504" s="184">
        <v>0</v>
      </c>
      <c r="C504" s="185">
        <v>15</v>
      </c>
      <c r="D504" s="186">
        <f t="shared" si="10"/>
        <v>0</v>
      </c>
    </row>
    <row r="505" s="173" customFormat="1" ht="18" customHeight="1" spans="1:4">
      <c r="A505" s="187" t="s">
        <v>504</v>
      </c>
      <c r="B505" s="184">
        <f>SUM(B506:B506)</f>
        <v>20</v>
      </c>
      <c r="C505" s="185">
        <v>0</v>
      </c>
      <c r="D505" s="186" t="e">
        <f t="shared" si="10"/>
        <v>#DIV/0!</v>
      </c>
    </row>
    <row r="506" s="173" customFormat="1" ht="18" customHeight="1" spans="1:4">
      <c r="A506" s="189" t="s">
        <v>505</v>
      </c>
      <c r="B506" s="184">
        <v>20</v>
      </c>
      <c r="C506" s="185">
        <v>0</v>
      </c>
      <c r="D506" s="186" t="e">
        <f t="shared" si="10"/>
        <v>#DIV/0!</v>
      </c>
    </row>
    <row r="507" s="173" customFormat="1" ht="18" customHeight="1" spans="1:4">
      <c r="A507" s="187" t="s">
        <v>506</v>
      </c>
      <c r="B507" s="184">
        <f>SUM(B508:B508)</f>
        <v>36</v>
      </c>
      <c r="C507" s="185">
        <v>20</v>
      </c>
      <c r="D507" s="186">
        <f t="shared" si="10"/>
        <v>180</v>
      </c>
    </row>
    <row r="508" s="173" customFormat="1" ht="18" customHeight="1" spans="1:4">
      <c r="A508" s="189" t="s">
        <v>507</v>
      </c>
      <c r="B508" s="184">
        <v>36</v>
      </c>
      <c r="C508" s="185">
        <v>20</v>
      </c>
      <c r="D508" s="186">
        <f t="shared" si="10"/>
        <v>180</v>
      </c>
    </row>
    <row r="509" s="173" customFormat="1" ht="18" customHeight="1" spans="1:4">
      <c r="A509" s="187" t="s">
        <v>508</v>
      </c>
      <c r="B509" s="184">
        <f>SUM(B510,B517)</f>
        <v>2063</v>
      </c>
      <c r="C509" s="185">
        <v>2053</v>
      </c>
      <c r="D509" s="186">
        <f t="shared" si="10"/>
        <v>100.487092060399</v>
      </c>
    </row>
    <row r="510" s="173" customFormat="1" ht="18" customHeight="1" spans="1:4">
      <c r="A510" s="187" t="s">
        <v>509</v>
      </c>
      <c r="B510" s="184">
        <f>SUM(B511:B516)</f>
        <v>1932</v>
      </c>
      <c r="C510" s="185">
        <v>1973</v>
      </c>
      <c r="D510" s="186">
        <f t="shared" si="10"/>
        <v>97.9219462747086</v>
      </c>
    </row>
    <row r="511" s="173" customFormat="1" ht="18" customHeight="1" spans="1:4">
      <c r="A511" s="189" t="s">
        <v>68</v>
      </c>
      <c r="B511" s="184">
        <v>753</v>
      </c>
      <c r="C511" s="185">
        <v>698</v>
      </c>
      <c r="D511" s="186">
        <f t="shared" si="10"/>
        <v>107.879656160458</v>
      </c>
    </row>
    <row r="512" s="173" customFormat="1" ht="18" customHeight="1" spans="1:4">
      <c r="A512" s="189" t="s">
        <v>510</v>
      </c>
      <c r="B512" s="184">
        <v>36</v>
      </c>
      <c r="C512" s="188">
        <v>8</v>
      </c>
      <c r="D512" s="186">
        <f t="shared" si="10"/>
        <v>450</v>
      </c>
    </row>
    <row r="513" s="173" customFormat="1" ht="18" customHeight="1" spans="1:4">
      <c r="A513" s="189" t="s">
        <v>511</v>
      </c>
      <c r="B513" s="184">
        <v>118</v>
      </c>
      <c r="C513" s="185">
        <v>121</v>
      </c>
      <c r="D513" s="186">
        <f t="shared" si="10"/>
        <v>97.5206611570248</v>
      </c>
    </row>
    <row r="514" s="173" customFormat="1" ht="18" customHeight="1" spans="1:4">
      <c r="A514" s="189" t="s">
        <v>512</v>
      </c>
      <c r="B514" s="184">
        <v>49</v>
      </c>
      <c r="C514" s="185">
        <v>0</v>
      </c>
      <c r="D514" s="186" t="e">
        <f t="shared" si="10"/>
        <v>#DIV/0!</v>
      </c>
    </row>
    <row r="515" s="173" customFormat="1" ht="18" customHeight="1" spans="1:4">
      <c r="A515" s="189" t="s">
        <v>75</v>
      </c>
      <c r="B515" s="184">
        <v>52</v>
      </c>
      <c r="C515" s="185">
        <v>165</v>
      </c>
      <c r="D515" s="186">
        <f t="shared" si="10"/>
        <v>31.5151515151515</v>
      </c>
    </row>
    <row r="516" s="173" customFormat="1" ht="18" customHeight="1" spans="1:4">
      <c r="A516" s="189" t="s">
        <v>513</v>
      </c>
      <c r="B516" s="184">
        <v>924</v>
      </c>
      <c r="C516" s="185">
        <v>981</v>
      </c>
      <c r="D516" s="186">
        <f t="shared" si="10"/>
        <v>94.1896024464832</v>
      </c>
    </row>
    <row r="517" s="173" customFormat="1" ht="18" customHeight="1" spans="1:4">
      <c r="A517" s="187" t="s">
        <v>514</v>
      </c>
      <c r="B517" s="184">
        <f>SUM(B518:B520)</f>
        <v>131</v>
      </c>
      <c r="C517" s="185">
        <v>80</v>
      </c>
      <c r="D517" s="186">
        <f t="shared" ref="D517:D568" si="12">B517/C517*100</f>
        <v>163.75</v>
      </c>
    </row>
    <row r="518" s="173" customFormat="1" ht="18" customHeight="1" spans="1:4">
      <c r="A518" s="189" t="s">
        <v>515</v>
      </c>
      <c r="B518" s="184">
        <v>75</v>
      </c>
      <c r="C518" s="185">
        <v>0</v>
      </c>
      <c r="D518" s="186" t="e">
        <f t="shared" si="12"/>
        <v>#DIV/0!</v>
      </c>
    </row>
    <row r="519" s="173" customFormat="1" ht="18" customHeight="1" spans="1:4">
      <c r="A519" s="189" t="s">
        <v>516</v>
      </c>
      <c r="B519" s="184">
        <v>0</v>
      </c>
      <c r="C519" s="185">
        <v>40</v>
      </c>
      <c r="D519" s="186">
        <f t="shared" si="12"/>
        <v>0</v>
      </c>
    </row>
    <row r="520" s="173" customFormat="1" ht="18" customHeight="1" spans="1:4">
      <c r="A520" s="189" t="s">
        <v>517</v>
      </c>
      <c r="B520" s="184">
        <v>56</v>
      </c>
      <c r="C520" s="185">
        <v>40</v>
      </c>
      <c r="D520" s="186">
        <f t="shared" si="12"/>
        <v>140</v>
      </c>
    </row>
    <row r="521" s="173" customFormat="1" ht="18" customHeight="1" spans="1:4">
      <c r="A521" s="187" t="s">
        <v>518</v>
      </c>
      <c r="B521" s="184">
        <f>SUM(B522,B529,B531)</f>
        <v>5785</v>
      </c>
      <c r="C521" s="185">
        <v>6403</v>
      </c>
      <c r="D521" s="186">
        <f t="shared" si="12"/>
        <v>90.348274246447</v>
      </c>
    </row>
    <row r="522" s="173" customFormat="1" ht="18" customHeight="1" spans="1:4">
      <c r="A522" s="187" t="s">
        <v>519</v>
      </c>
      <c r="B522" s="184">
        <f>SUM(B523:B528)</f>
        <v>5644</v>
      </c>
      <c r="C522" s="188">
        <v>5972</v>
      </c>
      <c r="D522" s="186">
        <f t="shared" si="12"/>
        <v>94.5077026121902</v>
      </c>
    </row>
    <row r="523" s="173" customFormat="1" ht="18" customHeight="1" spans="1:4">
      <c r="A523" s="189" t="s">
        <v>520</v>
      </c>
      <c r="B523" s="184">
        <v>20</v>
      </c>
      <c r="C523" s="185">
        <v>35</v>
      </c>
      <c r="D523" s="186">
        <f t="shared" si="12"/>
        <v>57.1428571428571</v>
      </c>
    </row>
    <row r="524" s="173" customFormat="1" ht="18" customHeight="1" spans="1:4">
      <c r="A524" s="189" t="s">
        <v>521</v>
      </c>
      <c r="B524" s="184">
        <v>2356</v>
      </c>
      <c r="C524" s="185">
        <v>2421</v>
      </c>
      <c r="D524" s="186">
        <f t="shared" si="12"/>
        <v>97.3151590251962</v>
      </c>
    </row>
    <row r="525" s="173" customFormat="1" ht="18" customHeight="1" spans="1:4">
      <c r="A525" s="189" t="s">
        <v>522</v>
      </c>
      <c r="B525" s="184">
        <v>240</v>
      </c>
      <c r="C525" s="185">
        <v>243</v>
      </c>
      <c r="D525" s="186">
        <f t="shared" si="12"/>
        <v>98.7654320987654</v>
      </c>
    </row>
    <row r="526" s="173" customFormat="1" ht="18" customHeight="1" spans="1:4">
      <c r="A526" s="189" t="s">
        <v>523</v>
      </c>
      <c r="B526" s="184">
        <v>0</v>
      </c>
      <c r="C526" s="185">
        <v>1</v>
      </c>
      <c r="D526" s="186">
        <f t="shared" si="12"/>
        <v>0</v>
      </c>
    </row>
    <row r="527" s="173" customFormat="1" ht="18" customHeight="1" spans="1:4">
      <c r="A527" s="189" t="s">
        <v>524</v>
      </c>
      <c r="B527" s="184">
        <v>1004</v>
      </c>
      <c r="C527" s="185">
        <v>300</v>
      </c>
      <c r="D527" s="186">
        <f t="shared" si="12"/>
        <v>334.666666666667</v>
      </c>
    </row>
    <row r="528" s="173" customFormat="1" ht="18" customHeight="1" spans="1:4">
      <c r="A528" s="189" t="s">
        <v>525</v>
      </c>
      <c r="B528" s="184">
        <v>2024</v>
      </c>
      <c r="C528" s="185">
        <v>2972</v>
      </c>
      <c r="D528" s="186">
        <f t="shared" si="12"/>
        <v>68.1022880215343</v>
      </c>
    </row>
    <row r="529" s="173" customFormat="1" ht="18" customHeight="1" spans="1:4">
      <c r="A529" s="187" t="s">
        <v>526</v>
      </c>
      <c r="B529" s="184">
        <f>SUM(B530:B530)</f>
        <v>0</v>
      </c>
      <c r="C529" s="185">
        <v>431</v>
      </c>
      <c r="D529" s="186">
        <f t="shared" si="12"/>
        <v>0</v>
      </c>
    </row>
    <row r="530" s="173" customFormat="1" ht="18" customHeight="1" spans="1:4">
      <c r="A530" s="189" t="s">
        <v>527</v>
      </c>
      <c r="B530" s="184">
        <v>0</v>
      </c>
      <c r="C530" s="185">
        <v>431</v>
      </c>
      <c r="D530" s="186">
        <f t="shared" si="12"/>
        <v>0</v>
      </c>
    </row>
    <row r="531" s="173" customFormat="1" ht="18" customHeight="1" spans="1:4">
      <c r="A531" s="187" t="s">
        <v>528</v>
      </c>
      <c r="B531" s="184">
        <f>SUM(B532:B532)</f>
        <v>141</v>
      </c>
      <c r="C531" s="185">
        <v>0</v>
      </c>
      <c r="D531" s="186" t="e">
        <f t="shared" si="12"/>
        <v>#DIV/0!</v>
      </c>
    </row>
    <row r="532" s="173" customFormat="1" ht="18" customHeight="1" spans="1:4">
      <c r="A532" s="189" t="s">
        <v>529</v>
      </c>
      <c r="B532" s="184">
        <v>141</v>
      </c>
      <c r="C532" s="185">
        <v>0</v>
      </c>
      <c r="D532" s="186" t="e">
        <f t="shared" si="12"/>
        <v>#DIV/0!</v>
      </c>
    </row>
    <row r="533" s="173" customFormat="1" ht="18" customHeight="1" spans="1:4">
      <c r="A533" s="187" t="s">
        <v>530</v>
      </c>
      <c r="B533" s="184">
        <f>SUM(B534,B537,B539)</f>
        <v>489</v>
      </c>
      <c r="C533" s="185">
        <v>572</v>
      </c>
      <c r="D533" s="186">
        <f t="shared" si="12"/>
        <v>85.4895104895105</v>
      </c>
    </row>
    <row r="534" s="173" customFormat="1" ht="18" customHeight="1" spans="1:4">
      <c r="A534" s="187" t="s">
        <v>531</v>
      </c>
      <c r="B534" s="184">
        <f>SUM(B535:B536)</f>
        <v>312</v>
      </c>
      <c r="C534" s="188">
        <v>236</v>
      </c>
      <c r="D534" s="186">
        <f t="shared" si="12"/>
        <v>132.203389830508</v>
      </c>
    </row>
    <row r="535" s="173" customFormat="1" ht="18" customHeight="1" spans="1:4">
      <c r="A535" s="189" t="s">
        <v>532</v>
      </c>
      <c r="B535" s="184">
        <v>173</v>
      </c>
      <c r="C535" s="185">
        <v>100</v>
      </c>
      <c r="D535" s="186">
        <f t="shared" si="12"/>
        <v>173</v>
      </c>
    </row>
    <row r="536" s="173" customFormat="1" ht="18" customHeight="1" spans="1:4">
      <c r="A536" s="189" t="s">
        <v>533</v>
      </c>
      <c r="B536" s="184">
        <v>139</v>
      </c>
      <c r="C536" s="185">
        <v>136</v>
      </c>
      <c r="D536" s="186">
        <f t="shared" si="12"/>
        <v>102.205882352941</v>
      </c>
    </row>
    <row r="537" s="173" customFormat="1" ht="18" customHeight="1" spans="1:4">
      <c r="A537" s="187" t="s">
        <v>534</v>
      </c>
      <c r="B537" s="184">
        <f>SUM(B538:B538)</f>
        <v>0</v>
      </c>
      <c r="C537" s="185">
        <v>114</v>
      </c>
      <c r="D537" s="186">
        <f t="shared" si="12"/>
        <v>0</v>
      </c>
    </row>
    <row r="538" s="173" customFormat="1" ht="18" customHeight="1" spans="1:4">
      <c r="A538" s="189" t="s">
        <v>535</v>
      </c>
      <c r="B538" s="184">
        <v>0</v>
      </c>
      <c r="C538" s="185">
        <v>114</v>
      </c>
      <c r="D538" s="186">
        <f t="shared" si="12"/>
        <v>0</v>
      </c>
    </row>
    <row r="539" s="173" customFormat="1" ht="18" customHeight="1" spans="1:4">
      <c r="A539" s="187" t="s">
        <v>536</v>
      </c>
      <c r="B539" s="184">
        <f>SUM(B540:B540)</f>
        <v>177</v>
      </c>
      <c r="C539" s="185">
        <v>222</v>
      </c>
      <c r="D539" s="186">
        <f t="shared" si="12"/>
        <v>79.7297297297297</v>
      </c>
    </row>
    <row r="540" s="173" customFormat="1" ht="18" customHeight="1" spans="1:4">
      <c r="A540" s="189" t="s">
        <v>537</v>
      </c>
      <c r="B540" s="184">
        <v>177</v>
      </c>
      <c r="C540" s="185">
        <v>222</v>
      </c>
      <c r="D540" s="186">
        <f t="shared" si="12"/>
        <v>79.7297297297297</v>
      </c>
    </row>
    <row r="541" s="173" customFormat="1" ht="18" customHeight="1" spans="1:4">
      <c r="A541" s="187" t="s">
        <v>538</v>
      </c>
      <c r="B541" s="184">
        <f>SUM(B542,B547,B550,B552,B556,B561)</f>
        <v>2109</v>
      </c>
      <c r="C541" s="185">
        <v>2045</v>
      </c>
      <c r="D541" s="186">
        <f t="shared" si="12"/>
        <v>103.129584352078</v>
      </c>
    </row>
    <row r="542" s="173" customFormat="1" ht="18" customHeight="1" spans="1:4">
      <c r="A542" s="187" t="s">
        <v>539</v>
      </c>
      <c r="B542" s="184">
        <f>SUM(B543:B546)</f>
        <v>524</v>
      </c>
      <c r="C542" s="188">
        <v>610</v>
      </c>
      <c r="D542" s="186">
        <f t="shared" si="12"/>
        <v>85.9016393442623</v>
      </c>
    </row>
    <row r="543" s="173" customFormat="1" ht="18" customHeight="1" spans="1:4">
      <c r="A543" s="189" t="s">
        <v>68</v>
      </c>
      <c r="B543" s="184">
        <v>401</v>
      </c>
      <c r="C543" s="185">
        <v>366</v>
      </c>
      <c r="D543" s="186">
        <f t="shared" si="12"/>
        <v>109.562841530055</v>
      </c>
    </row>
    <row r="544" s="173" customFormat="1" ht="18" customHeight="1" spans="1:4">
      <c r="A544" s="189" t="s">
        <v>540</v>
      </c>
      <c r="B544" s="184">
        <v>68</v>
      </c>
      <c r="C544" s="185">
        <v>131</v>
      </c>
      <c r="D544" s="186">
        <f t="shared" si="12"/>
        <v>51.9083969465649</v>
      </c>
    </row>
    <row r="545" s="173" customFormat="1" ht="18" customHeight="1" spans="1:4">
      <c r="A545" s="189" t="s">
        <v>541</v>
      </c>
      <c r="B545" s="184">
        <v>0</v>
      </c>
      <c r="C545" s="185">
        <v>5</v>
      </c>
      <c r="D545" s="186">
        <f t="shared" si="12"/>
        <v>0</v>
      </c>
    </row>
    <row r="546" s="173" customFormat="1" ht="18" customHeight="1" spans="1:4">
      <c r="A546" s="189" t="s">
        <v>542</v>
      </c>
      <c r="B546" s="184">
        <v>55</v>
      </c>
      <c r="C546" s="185">
        <v>108</v>
      </c>
      <c r="D546" s="186">
        <f t="shared" si="12"/>
        <v>50.9259259259259</v>
      </c>
    </row>
    <row r="547" s="173" customFormat="1" ht="18" customHeight="1" spans="1:4">
      <c r="A547" s="187" t="s">
        <v>543</v>
      </c>
      <c r="B547" s="184">
        <f>SUM(B548:B549)</f>
        <v>488</v>
      </c>
      <c r="C547" s="185">
        <v>105</v>
      </c>
      <c r="D547" s="186">
        <f t="shared" si="12"/>
        <v>464.761904761905</v>
      </c>
    </row>
    <row r="548" s="173" customFormat="1" ht="18" customHeight="1" spans="1:4">
      <c r="A548" s="189" t="s">
        <v>68</v>
      </c>
      <c r="B548" s="184">
        <v>200</v>
      </c>
      <c r="C548" s="185">
        <v>0</v>
      </c>
      <c r="D548" s="186" t="e">
        <f t="shared" si="12"/>
        <v>#DIV/0!</v>
      </c>
    </row>
    <row r="549" s="173" customFormat="1" ht="18" customHeight="1" spans="1:4">
      <c r="A549" s="189" t="s">
        <v>544</v>
      </c>
      <c r="B549" s="184">
        <v>288</v>
      </c>
      <c r="C549" s="185">
        <v>105</v>
      </c>
      <c r="D549" s="186">
        <f t="shared" si="12"/>
        <v>274.285714285714</v>
      </c>
    </row>
    <row r="550" s="173" customFormat="1" ht="18" customHeight="1" spans="1:4">
      <c r="A550" s="187" t="s">
        <v>545</v>
      </c>
      <c r="B550" s="184">
        <f>SUM(B551:B551)</f>
        <v>2</v>
      </c>
      <c r="C550" s="185">
        <v>3</v>
      </c>
      <c r="D550" s="186">
        <f t="shared" si="12"/>
        <v>66.6666666666667</v>
      </c>
    </row>
    <row r="551" s="173" customFormat="1" ht="18" customHeight="1" spans="1:4">
      <c r="A551" s="189" t="s">
        <v>546</v>
      </c>
      <c r="B551" s="184">
        <v>2</v>
      </c>
      <c r="C551" s="185">
        <v>3</v>
      </c>
      <c r="D551" s="186">
        <f t="shared" si="12"/>
        <v>66.6666666666667</v>
      </c>
    </row>
    <row r="552" s="173" customFormat="1" ht="18" customHeight="1" spans="1:4">
      <c r="A552" s="187" t="s">
        <v>547</v>
      </c>
      <c r="B552" s="184">
        <f>SUM(B553:B555)</f>
        <v>476</v>
      </c>
      <c r="C552" s="185">
        <v>373</v>
      </c>
      <c r="D552" s="186">
        <f t="shared" si="12"/>
        <v>127.613941018767</v>
      </c>
    </row>
    <row r="553" s="173" customFormat="1" ht="18" customHeight="1" spans="1:4">
      <c r="A553" s="189" t="s">
        <v>548</v>
      </c>
      <c r="B553" s="184">
        <v>417</v>
      </c>
      <c r="C553" s="185">
        <v>209</v>
      </c>
      <c r="D553" s="186">
        <f t="shared" si="12"/>
        <v>199.521531100478</v>
      </c>
    </row>
    <row r="554" s="173" customFormat="1" ht="18" customHeight="1" spans="1:4">
      <c r="A554" s="189" t="s">
        <v>549</v>
      </c>
      <c r="B554" s="184">
        <v>55</v>
      </c>
      <c r="C554" s="185">
        <v>5</v>
      </c>
      <c r="D554" s="186">
        <f t="shared" si="12"/>
        <v>1100</v>
      </c>
    </row>
    <row r="555" s="173" customFormat="1" ht="18" customHeight="1" spans="1:4">
      <c r="A555" s="189" t="s">
        <v>550</v>
      </c>
      <c r="B555" s="184">
        <v>4</v>
      </c>
      <c r="C555" s="188">
        <v>159</v>
      </c>
      <c r="D555" s="186">
        <f t="shared" si="12"/>
        <v>2.51572327044025</v>
      </c>
    </row>
    <row r="556" s="173" customFormat="1" ht="18" customHeight="1" spans="1:4">
      <c r="A556" s="187" t="s">
        <v>551</v>
      </c>
      <c r="B556" s="193">
        <f>SUM(B559:B560)</f>
        <v>308</v>
      </c>
      <c r="C556" s="185">
        <v>954</v>
      </c>
      <c r="D556" s="186">
        <f t="shared" si="12"/>
        <v>32.2851153039832</v>
      </c>
    </row>
    <row r="557" s="173" customFormat="1" ht="18" customHeight="1" spans="1:4">
      <c r="A557" s="189" t="s">
        <v>552</v>
      </c>
      <c r="B557" s="193">
        <v>0</v>
      </c>
      <c r="C557" s="185">
        <v>282</v>
      </c>
      <c r="D557" s="186">
        <f t="shared" si="12"/>
        <v>0</v>
      </c>
    </row>
    <row r="558" s="173" customFormat="1" ht="18" customHeight="1" spans="1:4">
      <c r="A558" s="189" t="s">
        <v>553</v>
      </c>
      <c r="B558" s="193">
        <v>0</v>
      </c>
      <c r="C558" s="185">
        <v>0</v>
      </c>
      <c r="D558" s="186" t="e">
        <f t="shared" si="12"/>
        <v>#DIV/0!</v>
      </c>
    </row>
    <row r="559" s="173" customFormat="1" ht="18" customHeight="1" spans="1:4">
      <c r="A559" s="189" t="s">
        <v>554</v>
      </c>
      <c r="B559" s="184">
        <v>268</v>
      </c>
      <c r="C559" s="185">
        <v>346</v>
      </c>
      <c r="D559" s="186">
        <f t="shared" si="12"/>
        <v>77.4566473988439</v>
      </c>
    </row>
    <row r="560" s="173" customFormat="1" ht="18" customHeight="1" spans="1:4">
      <c r="A560" s="189" t="s">
        <v>555</v>
      </c>
      <c r="B560" s="184">
        <v>40</v>
      </c>
      <c r="C560" s="185">
        <v>326</v>
      </c>
      <c r="D560" s="186">
        <f t="shared" si="12"/>
        <v>12.2699386503067</v>
      </c>
    </row>
    <row r="561" s="173" customFormat="1" ht="18" customHeight="1" spans="1:4">
      <c r="A561" s="187" t="s">
        <v>556</v>
      </c>
      <c r="B561" s="184">
        <f t="shared" ref="B561:B564" si="13">B562</f>
        <v>311</v>
      </c>
      <c r="C561" s="185">
        <v>0</v>
      </c>
      <c r="D561" s="186" t="e">
        <f t="shared" si="12"/>
        <v>#DIV/0!</v>
      </c>
    </row>
    <row r="562" s="173" customFormat="1" ht="18" customHeight="1" spans="1:4">
      <c r="A562" s="189" t="s">
        <v>557</v>
      </c>
      <c r="B562" s="184">
        <v>311</v>
      </c>
      <c r="C562" s="185">
        <v>0</v>
      </c>
      <c r="D562" s="186" t="e">
        <f t="shared" si="12"/>
        <v>#DIV/0!</v>
      </c>
    </row>
    <row r="563" s="173" customFormat="1" ht="18" customHeight="1" spans="1:4">
      <c r="A563" s="187" t="s">
        <v>558</v>
      </c>
      <c r="B563" s="184">
        <f t="shared" si="13"/>
        <v>8</v>
      </c>
      <c r="C563" s="185">
        <v>0</v>
      </c>
      <c r="D563" s="186" t="e">
        <f t="shared" si="12"/>
        <v>#DIV/0!</v>
      </c>
    </row>
    <row r="564" s="173" customFormat="1" ht="18" customHeight="1" spans="1:4">
      <c r="A564" s="187" t="s">
        <v>559</v>
      </c>
      <c r="B564" s="184">
        <f t="shared" si="13"/>
        <v>8</v>
      </c>
      <c r="C564" s="185">
        <v>0</v>
      </c>
      <c r="D564" s="186" t="e">
        <f t="shared" si="12"/>
        <v>#DIV/0!</v>
      </c>
    </row>
    <row r="565" s="173" customFormat="1" ht="18" customHeight="1" spans="1:4">
      <c r="A565" s="189" t="s">
        <v>560</v>
      </c>
      <c r="B565" s="184">
        <v>8</v>
      </c>
      <c r="C565" s="185">
        <v>0</v>
      </c>
      <c r="D565" s="186" t="e">
        <f t="shared" si="12"/>
        <v>#DIV/0!</v>
      </c>
    </row>
    <row r="566" s="173" customFormat="1" ht="18" customHeight="1" spans="1:4">
      <c r="A566" s="187" t="s">
        <v>561</v>
      </c>
      <c r="B566" s="184">
        <f>SUM(B567)</f>
        <v>5388</v>
      </c>
      <c r="C566" s="185">
        <v>4551</v>
      </c>
      <c r="D566" s="186">
        <f t="shared" si="12"/>
        <v>118.391562294001</v>
      </c>
    </row>
    <row r="567" s="173" customFormat="1" ht="18" customHeight="1" spans="1:4">
      <c r="A567" s="187" t="s">
        <v>562</v>
      </c>
      <c r="B567" s="184">
        <f>SUM(B568:B568)</f>
        <v>5388</v>
      </c>
      <c r="C567" s="185">
        <v>4551</v>
      </c>
      <c r="D567" s="186">
        <f t="shared" si="12"/>
        <v>118.391562294001</v>
      </c>
    </row>
    <row r="568" s="173" customFormat="1" ht="18" customHeight="1" spans="1:4">
      <c r="A568" s="189" t="s">
        <v>563</v>
      </c>
      <c r="B568" s="184">
        <v>5388</v>
      </c>
      <c r="C568" s="185">
        <v>4551</v>
      </c>
      <c r="D568" s="186">
        <f t="shared" si="12"/>
        <v>118.391562294001</v>
      </c>
    </row>
    <row r="569" s="173" customFormat="1" spans="1:4">
      <c r="A569" s="145"/>
      <c r="B569" s="145"/>
      <c r="C569" s="174"/>
      <c r="D569" s="175"/>
    </row>
    <row r="570" s="173" customFormat="1" spans="1:4">
      <c r="A570" s="145"/>
      <c r="B570" s="145"/>
      <c r="C570" s="174"/>
      <c r="D570" s="175"/>
    </row>
    <row r="571" s="173" customFormat="1" spans="1:4">
      <c r="A571" s="145"/>
      <c r="B571" s="145"/>
      <c r="C571" s="174"/>
      <c r="D571" s="175"/>
    </row>
    <row r="572" s="173" customFormat="1" spans="1:4">
      <c r="A572" s="145"/>
      <c r="B572" s="145"/>
      <c r="C572" s="174"/>
      <c r="D572" s="175"/>
    </row>
    <row r="573" s="173" customFormat="1" spans="1:4">
      <c r="A573" s="145"/>
      <c r="B573" s="145"/>
      <c r="C573" s="174"/>
      <c r="D573" s="175"/>
    </row>
    <row r="574" s="173" customFormat="1" spans="1:4">
      <c r="A574" s="145"/>
      <c r="B574" s="145"/>
      <c r="C574" s="174"/>
      <c r="D574" s="175"/>
    </row>
    <row r="575" s="173" customFormat="1" spans="1:4">
      <c r="A575" s="145"/>
      <c r="B575" s="145"/>
      <c r="C575" s="174"/>
      <c r="D575" s="175"/>
    </row>
    <row r="576" s="173" customFormat="1" spans="1:4">
      <c r="A576" s="145"/>
      <c r="B576" s="145"/>
      <c r="C576" s="174"/>
      <c r="D576" s="175"/>
    </row>
    <row r="577" s="173" customFormat="1" spans="1:4">
      <c r="A577" s="145"/>
      <c r="B577" s="145"/>
      <c r="C577" s="174"/>
      <c r="D577" s="175"/>
    </row>
    <row r="578" s="173" customFormat="1" spans="1:4">
      <c r="A578" s="145"/>
      <c r="B578" s="145"/>
      <c r="C578" s="174"/>
      <c r="D578" s="175"/>
    </row>
    <row r="579" s="173" customFormat="1" spans="1:4">
      <c r="A579" s="145"/>
      <c r="B579" s="145"/>
      <c r="C579" s="174"/>
      <c r="D579" s="175"/>
    </row>
    <row r="580" s="173" customFormat="1" spans="1:4">
      <c r="A580" s="145"/>
      <c r="B580" s="145"/>
      <c r="C580" s="174"/>
      <c r="D580" s="175"/>
    </row>
    <row r="581" s="173" customFormat="1" spans="1:4">
      <c r="A581" s="145"/>
      <c r="B581" s="145"/>
      <c r="C581" s="174"/>
      <c r="D581" s="175"/>
    </row>
    <row r="582" s="173" customFormat="1" spans="1:4">
      <c r="A582" s="145"/>
      <c r="B582" s="145"/>
      <c r="C582" s="174"/>
      <c r="D582" s="175"/>
    </row>
    <row r="583" s="173" customFormat="1" spans="1:4">
      <c r="A583" s="145"/>
      <c r="B583" s="145"/>
      <c r="C583" s="174"/>
      <c r="D583" s="175"/>
    </row>
    <row r="584" s="173" customFormat="1" spans="1:4">
      <c r="A584" s="145"/>
      <c r="B584" s="145"/>
      <c r="C584" s="174"/>
      <c r="D584" s="175"/>
    </row>
    <row r="585" s="173" customFormat="1" spans="1:4">
      <c r="A585" s="145"/>
      <c r="B585" s="145"/>
      <c r="C585" s="174"/>
      <c r="D585" s="175"/>
    </row>
  </sheetData>
  <mergeCells count="1">
    <mergeCell ref="A2:D2"/>
  </mergeCells>
  <pageMargins left="0.748031496062992" right="0.748031496062992" top="0.984251968503937" bottom="0.984251968503937" header="0.511811023622047" footer="0.511811023622047"/>
  <pageSetup paperSize="9" scale="79" fitToHeight="0" orientation="portrait" horizontalDpi="600" verticalDpi="600"/>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74"/>
  <sheetViews>
    <sheetView workbookViewId="0">
      <selection activeCell="E21" sqref="E21"/>
    </sheetView>
  </sheetViews>
  <sheetFormatPr defaultColWidth="12.1833333333333" defaultRowHeight="15.55" customHeight="1" outlineLevelCol="1"/>
  <cols>
    <col min="1" max="1" width="53.6" style="124" customWidth="1"/>
    <col min="2" max="2" width="32.5" style="124" customWidth="1"/>
    <col min="3" max="252" width="12.1833333333333" style="124" customWidth="1"/>
    <col min="253" max="16380" width="12.1833333333333" style="124"/>
    <col min="16381" max="16384" width="12.1833333333333" style="140"/>
  </cols>
  <sheetData>
    <row r="1" customHeight="1" spans="1:1">
      <c r="A1" s="124" t="s">
        <v>572</v>
      </c>
    </row>
    <row r="2" s="124" customFormat="1" ht="36.75" customHeight="1" spans="1:2">
      <c r="A2" s="169" t="s">
        <v>573</v>
      </c>
      <c r="B2" s="169"/>
    </row>
    <row r="3" s="124" customFormat="1" ht="16.95" customHeight="1" spans="1:2">
      <c r="A3" s="144"/>
      <c r="B3" s="92" t="s">
        <v>574</v>
      </c>
    </row>
    <row r="4" s="124" customFormat="1" ht="16.9" customHeight="1" spans="1:2">
      <c r="A4" s="128" t="s">
        <v>61</v>
      </c>
      <c r="B4" s="170" t="s">
        <v>575</v>
      </c>
    </row>
    <row r="5" s="124" customFormat="1" ht="21" customHeight="1" spans="1:2">
      <c r="A5" s="128"/>
      <c r="B5" s="171"/>
    </row>
    <row r="6" s="124" customFormat="1" ht="16.9" customHeight="1" spans="1:2">
      <c r="A6" s="128" t="s">
        <v>65</v>
      </c>
      <c r="B6" s="131">
        <f>SUM(B7,B12,B23,B31,B38,B42,B45,B49,B52,B58,B62,B67,B70)</f>
        <v>150500</v>
      </c>
    </row>
    <row r="7" s="124" customFormat="1" ht="16.9" customHeight="1" spans="1:2">
      <c r="A7" s="130" t="s">
        <v>576</v>
      </c>
      <c r="B7" s="131">
        <f>SUM(B8:B11)</f>
        <v>78916</v>
      </c>
    </row>
    <row r="8" s="124" customFormat="1" ht="16.9" customHeight="1" spans="1:2">
      <c r="A8" s="132" t="s">
        <v>577</v>
      </c>
      <c r="B8" s="131">
        <v>59572</v>
      </c>
    </row>
    <row r="9" s="124" customFormat="1" ht="16.9" customHeight="1" spans="1:2">
      <c r="A9" s="132" t="s">
        <v>578</v>
      </c>
      <c r="B9" s="131">
        <v>12941</v>
      </c>
    </row>
    <row r="10" s="124" customFormat="1" ht="16.9" customHeight="1" spans="1:2">
      <c r="A10" s="132" t="s">
        <v>579</v>
      </c>
      <c r="B10" s="131">
        <v>4900</v>
      </c>
    </row>
    <row r="11" s="124" customFormat="1" ht="16.9" customHeight="1" spans="1:2">
      <c r="A11" s="132" t="s">
        <v>580</v>
      </c>
      <c r="B11" s="131">
        <v>1503</v>
      </c>
    </row>
    <row r="12" s="124" customFormat="1" ht="16.9" customHeight="1" spans="1:2">
      <c r="A12" s="130" t="s">
        <v>581</v>
      </c>
      <c r="B12" s="131">
        <f>SUM(B13:B22)</f>
        <v>38043</v>
      </c>
    </row>
    <row r="13" s="124" customFormat="1" ht="16.9" customHeight="1" spans="1:2">
      <c r="A13" s="132" t="s">
        <v>582</v>
      </c>
      <c r="B13" s="131">
        <v>3537</v>
      </c>
    </row>
    <row r="14" s="124" customFormat="1" ht="16.9" customHeight="1" spans="1:2">
      <c r="A14" s="132" t="s">
        <v>583</v>
      </c>
      <c r="B14" s="131">
        <v>224</v>
      </c>
    </row>
    <row r="15" s="124" customFormat="1" ht="16.9" customHeight="1" spans="1:2">
      <c r="A15" s="132" t="s">
        <v>584</v>
      </c>
      <c r="B15" s="131">
        <v>15</v>
      </c>
    </row>
    <row r="16" s="124" customFormat="1" ht="16.9" customHeight="1" spans="1:2">
      <c r="A16" s="132" t="s">
        <v>585</v>
      </c>
      <c r="B16" s="131">
        <v>5</v>
      </c>
    </row>
    <row r="17" s="124" customFormat="1" ht="16.9" customHeight="1" spans="1:2">
      <c r="A17" s="132" t="s">
        <v>586</v>
      </c>
      <c r="B17" s="131">
        <v>299</v>
      </c>
    </row>
    <row r="18" s="124" customFormat="1" ht="16.9" customHeight="1" spans="1:2">
      <c r="A18" s="132" t="s">
        <v>587</v>
      </c>
      <c r="B18" s="131">
        <v>229</v>
      </c>
    </row>
    <row r="19" s="124" customFormat="1" ht="16.9" customHeight="1" spans="1:2">
      <c r="A19" s="132" t="s">
        <v>588</v>
      </c>
      <c r="B19" s="131">
        <v>0</v>
      </c>
    </row>
    <row r="20" s="124" customFormat="1" ht="16.9" customHeight="1" spans="1:2">
      <c r="A20" s="132" t="s">
        <v>589</v>
      </c>
      <c r="B20" s="131">
        <v>278</v>
      </c>
    </row>
    <row r="21" s="124" customFormat="1" ht="16.9" customHeight="1" spans="1:2">
      <c r="A21" s="132" t="s">
        <v>590</v>
      </c>
      <c r="B21" s="131">
        <v>16</v>
      </c>
    </row>
    <row r="22" s="124" customFormat="1" ht="16.9" customHeight="1" spans="1:2">
      <c r="A22" s="132" t="s">
        <v>591</v>
      </c>
      <c r="B22" s="131">
        <v>33440</v>
      </c>
    </row>
    <row r="23" s="124" customFormat="1" ht="16.9" customHeight="1" spans="1:2">
      <c r="A23" s="130" t="s">
        <v>592</v>
      </c>
      <c r="B23" s="131">
        <f>SUM(B24:B30)</f>
        <v>0</v>
      </c>
    </row>
    <row r="24" s="124" customFormat="1" ht="16.9" customHeight="1" spans="1:2">
      <c r="A24" s="132" t="s">
        <v>593</v>
      </c>
      <c r="B24" s="131">
        <v>0</v>
      </c>
    </row>
    <row r="25" s="124" customFormat="1" ht="16.9" customHeight="1" spans="1:2">
      <c r="A25" s="132" t="s">
        <v>594</v>
      </c>
      <c r="B25" s="131">
        <v>0</v>
      </c>
    </row>
    <row r="26" s="124" customFormat="1" ht="16.9" customHeight="1" spans="1:2">
      <c r="A26" s="132" t="s">
        <v>595</v>
      </c>
      <c r="B26" s="131">
        <v>0</v>
      </c>
    </row>
    <row r="27" s="124" customFormat="1" ht="16.9" customHeight="1" spans="1:2">
      <c r="A27" s="132" t="s">
        <v>596</v>
      </c>
      <c r="B27" s="131">
        <v>0</v>
      </c>
    </row>
    <row r="28" s="124" customFormat="1" ht="16.9" customHeight="1" spans="1:2">
      <c r="A28" s="132" t="s">
        <v>597</v>
      </c>
      <c r="B28" s="131">
        <v>0</v>
      </c>
    </row>
    <row r="29" s="124" customFormat="1" ht="16.9" customHeight="1" spans="1:2">
      <c r="A29" s="132" t="s">
        <v>598</v>
      </c>
      <c r="B29" s="131">
        <v>0</v>
      </c>
    </row>
    <row r="30" s="124" customFormat="1" ht="16.9" customHeight="1" spans="1:2">
      <c r="A30" s="132" t="s">
        <v>599</v>
      </c>
      <c r="B30" s="131">
        <v>0</v>
      </c>
    </row>
    <row r="31" s="124" customFormat="1" ht="16.9" customHeight="1" spans="1:2">
      <c r="A31" s="130" t="s">
        <v>600</v>
      </c>
      <c r="B31" s="131">
        <f>SUM(B32:B37)</f>
        <v>0</v>
      </c>
    </row>
    <row r="32" s="124" customFormat="1" ht="16.9" customHeight="1" spans="1:2">
      <c r="A32" s="132" t="s">
        <v>593</v>
      </c>
      <c r="B32" s="131">
        <v>0</v>
      </c>
    </row>
    <row r="33" s="124" customFormat="1" ht="16.9" customHeight="1" spans="1:2">
      <c r="A33" s="132" t="s">
        <v>594</v>
      </c>
      <c r="B33" s="131">
        <v>0</v>
      </c>
    </row>
    <row r="34" s="124" customFormat="1" ht="16.9" customHeight="1" spans="1:2">
      <c r="A34" s="132" t="s">
        <v>595</v>
      </c>
      <c r="B34" s="131">
        <v>0</v>
      </c>
    </row>
    <row r="35" s="124" customFormat="1" ht="16.9" customHeight="1" spans="1:2">
      <c r="A35" s="132" t="s">
        <v>597</v>
      </c>
      <c r="B35" s="131">
        <v>0</v>
      </c>
    </row>
    <row r="36" s="124" customFormat="1" ht="16.9" customHeight="1" spans="1:2">
      <c r="A36" s="132" t="s">
        <v>598</v>
      </c>
      <c r="B36" s="131">
        <v>0</v>
      </c>
    </row>
    <row r="37" s="124" customFormat="1" ht="16.9" customHeight="1" spans="1:2">
      <c r="A37" s="132" t="s">
        <v>599</v>
      </c>
      <c r="B37" s="131">
        <v>0</v>
      </c>
    </row>
    <row r="38" s="124" customFormat="1" ht="16.9" customHeight="1" spans="1:2">
      <c r="A38" s="130" t="s">
        <v>601</v>
      </c>
      <c r="B38" s="131">
        <f>SUM(B39:B41)</f>
        <v>11522</v>
      </c>
    </row>
    <row r="39" s="124" customFormat="1" ht="16.9" customHeight="1" spans="1:2">
      <c r="A39" s="132" t="s">
        <v>602</v>
      </c>
      <c r="B39" s="131">
        <v>803</v>
      </c>
    </row>
    <row r="40" s="124" customFormat="1" ht="16.9" customHeight="1" spans="1:2">
      <c r="A40" s="132" t="s">
        <v>603</v>
      </c>
      <c r="B40" s="131">
        <v>5720</v>
      </c>
    </row>
    <row r="41" s="124" customFormat="1" ht="16.9" customHeight="1" spans="1:2">
      <c r="A41" s="132" t="s">
        <v>604</v>
      </c>
      <c r="B41" s="131">
        <v>4999</v>
      </c>
    </row>
    <row r="42" s="124" customFormat="1" ht="16.9" customHeight="1" spans="1:2">
      <c r="A42" s="130" t="s">
        <v>605</v>
      </c>
      <c r="B42" s="131">
        <f>SUM(B43:B44)</f>
        <v>0</v>
      </c>
    </row>
    <row r="43" s="124" customFormat="1" ht="16.9" customHeight="1" spans="1:2">
      <c r="A43" s="132" t="s">
        <v>606</v>
      </c>
      <c r="B43" s="131">
        <v>0</v>
      </c>
    </row>
    <row r="44" s="124" customFormat="1" ht="16.9" customHeight="1" spans="1:2">
      <c r="A44" s="132" t="s">
        <v>607</v>
      </c>
      <c r="B44" s="131">
        <v>0</v>
      </c>
    </row>
    <row r="45" s="124" customFormat="1" ht="16.9" customHeight="1" spans="1:2">
      <c r="A45" s="130" t="s">
        <v>608</v>
      </c>
      <c r="B45" s="131">
        <f>SUM(B46:B48)</f>
        <v>0</v>
      </c>
    </row>
    <row r="46" s="124" customFormat="1" ht="16.9" customHeight="1" spans="1:2">
      <c r="A46" s="132" t="s">
        <v>609</v>
      </c>
      <c r="B46" s="131">
        <v>0</v>
      </c>
    </row>
    <row r="47" s="124" customFormat="1" ht="16.9" customHeight="1" spans="1:2">
      <c r="A47" s="132" t="s">
        <v>610</v>
      </c>
      <c r="B47" s="131">
        <v>0</v>
      </c>
    </row>
    <row r="48" s="124" customFormat="1" ht="16.9" customHeight="1" spans="1:2">
      <c r="A48" s="132" t="s">
        <v>611</v>
      </c>
      <c r="B48" s="131">
        <v>0</v>
      </c>
    </row>
    <row r="49" s="124" customFormat="1" ht="16.9" customHeight="1" spans="1:2">
      <c r="A49" s="130" t="s">
        <v>612</v>
      </c>
      <c r="B49" s="131">
        <f>SUM(B50:B51)</f>
        <v>0</v>
      </c>
    </row>
    <row r="50" s="124" customFormat="1" ht="16.9" customHeight="1" spans="1:2">
      <c r="A50" s="132" t="s">
        <v>613</v>
      </c>
      <c r="B50" s="131">
        <v>0</v>
      </c>
    </row>
    <row r="51" s="124" customFormat="1" ht="16.9" customHeight="1" spans="1:2">
      <c r="A51" s="132" t="s">
        <v>614</v>
      </c>
      <c r="B51" s="131">
        <v>0</v>
      </c>
    </row>
    <row r="52" s="124" customFormat="1" ht="16.9" customHeight="1" spans="1:2">
      <c r="A52" s="130" t="s">
        <v>615</v>
      </c>
      <c r="B52" s="131">
        <f>SUM(B53:B57)</f>
        <v>22019</v>
      </c>
    </row>
    <row r="53" s="124" customFormat="1" ht="16.9" customHeight="1" spans="1:2">
      <c r="A53" s="132" t="s">
        <v>616</v>
      </c>
      <c r="B53" s="131">
        <v>0</v>
      </c>
    </row>
    <row r="54" s="124" customFormat="1" ht="16.9" customHeight="1" spans="1:2">
      <c r="A54" s="132" t="s">
        <v>617</v>
      </c>
      <c r="B54" s="131">
        <v>279</v>
      </c>
    </row>
    <row r="55" s="124" customFormat="1" ht="16.9" customHeight="1" spans="1:2">
      <c r="A55" s="132" t="s">
        <v>618</v>
      </c>
      <c r="B55" s="131">
        <v>0</v>
      </c>
    </row>
    <row r="56" s="124" customFormat="1" ht="16.9" customHeight="1" spans="1:2">
      <c r="A56" s="132" t="s">
        <v>619</v>
      </c>
      <c r="B56" s="131">
        <v>6538</v>
      </c>
    </row>
    <row r="57" s="124" customFormat="1" ht="16.9" customHeight="1" spans="1:2">
      <c r="A57" s="132" t="s">
        <v>620</v>
      </c>
      <c r="B57" s="131">
        <v>15202</v>
      </c>
    </row>
    <row r="58" s="124" customFormat="1" ht="16.9" customHeight="1" spans="1:2">
      <c r="A58" s="130" t="s">
        <v>621</v>
      </c>
      <c r="B58" s="131">
        <f>SUM(B59:B61)</f>
        <v>0</v>
      </c>
    </row>
    <row r="59" s="124" customFormat="1" ht="16.9" customHeight="1" spans="1:2">
      <c r="A59" s="132" t="s">
        <v>622</v>
      </c>
      <c r="B59" s="131">
        <v>0</v>
      </c>
    </row>
    <row r="60" s="124" customFormat="1" ht="16.9" customHeight="1" spans="1:2">
      <c r="A60" s="132" t="s">
        <v>623</v>
      </c>
      <c r="B60" s="131">
        <v>0</v>
      </c>
    </row>
    <row r="61" s="124" customFormat="1" customHeight="1" spans="1:2">
      <c r="A61" s="134" t="s">
        <v>624</v>
      </c>
      <c r="B61" s="131">
        <v>0</v>
      </c>
    </row>
    <row r="62" s="124" customFormat="1" ht="16.9" customHeight="1" spans="1:2">
      <c r="A62" s="130" t="s">
        <v>625</v>
      </c>
      <c r="B62" s="131">
        <f>SUM(B63:B66)</f>
        <v>0</v>
      </c>
    </row>
    <row r="63" s="124" customFormat="1" ht="16.9" customHeight="1" spans="1:2">
      <c r="A63" s="132" t="s">
        <v>626</v>
      </c>
      <c r="B63" s="131">
        <v>0</v>
      </c>
    </row>
    <row r="64" s="124" customFormat="1" ht="16.9" customHeight="1" spans="1:2">
      <c r="A64" s="132" t="s">
        <v>627</v>
      </c>
      <c r="B64" s="131">
        <v>0</v>
      </c>
    </row>
    <row r="65" s="124" customFormat="1" ht="16.9" customHeight="1" spans="1:2">
      <c r="A65" s="132" t="s">
        <v>628</v>
      </c>
      <c r="B65" s="131">
        <v>0</v>
      </c>
    </row>
    <row r="66" s="124" customFormat="1" ht="16.9" customHeight="1" spans="1:2">
      <c r="A66" s="132" t="s">
        <v>629</v>
      </c>
      <c r="B66" s="131">
        <v>0</v>
      </c>
    </row>
    <row r="67" s="124" customFormat="1" customHeight="1" spans="1:2">
      <c r="A67" s="130" t="s">
        <v>630</v>
      </c>
      <c r="B67" s="131">
        <f>SUM(B68:B69)</f>
        <v>0</v>
      </c>
    </row>
    <row r="68" s="124" customFormat="1" customHeight="1" spans="1:2">
      <c r="A68" s="132" t="s">
        <v>631</v>
      </c>
      <c r="B68" s="131">
        <v>0</v>
      </c>
    </row>
    <row r="69" s="124" customFormat="1" customHeight="1" spans="1:2">
      <c r="A69" s="132" t="s">
        <v>632</v>
      </c>
      <c r="B69" s="131">
        <v>0</v>
      </c>
    </row>
    <row r="70" s="124" customFormat="1" ht="16.9" customHeight="1" spans="1:2">
      <c r="A70" s="130" t="s">
        <v>633</v>
      </c>
      <c r="B70" s="131">
        <f>SUM(B71:B74)</f>
        <v>0</v>
      </c>
    </row>
    <row r="71" s="124" customFormat="1" ht="16.9" customHeight="1" spans="1:2">
      <c r="A71" s="132" t="s">
        <v>634</v>
      </c>
      <c r="B71" s="131">
        <v>0</v>
      </c>
    </row>
    <row r="72" s="124" customFormat="1" ht="16.9" customHeight="1" spans="1:2">
      <c r="A72" s="132" t="s">
        <v>635</v>
      </c>
      <c r="B72" s="131">
        <v>0</v>
      </c>
    </row>
    <row r="73" s="124" customFormat="1" ht="16.9" customHeight="1" spans="1:2">
      <c r="A73" s="132" t="s">
        <v>636</v>
      </c>
      <c r="B73" s="131">
        <v>0</v>
      </c>
    </row>
    <row r="74" s="124" customFormat="1" ht="16.9" customHeight="1" spans="1:2">
      <c r="A74" s="132" t="s">
        <v>637</v>
      </c>
      <c r="B74" s="131">
        <v>0</v>
      </c>
    </row>
  </sheetData>
  <mergeCells count="2">
    <mergeCell ref="A4:A5"/>
    <mergeCell ref="B4:B5"/>
  </mergeCells>
  <pageMargins left="0.748031496062992" right="0.748031496062992" top="0.984251968503937" bottom="0.984251968503937" header="0.511811023622047" footer="0.511811023622047"/>
  <pageSetup paperSize="9" orientation="portrait" horizontalDpi="600" verticalDpi="600"/>
  <headerFooter alignWithMargins="0">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34</vt:i4>
      </vt:variant>
    </vt:vector>
  </HeadingPairs>
  <TitlesOfParts>
    <vt:vector size="34" baseType="lpstr">
      <vt:lpstr>城步县2021年一般公共预算收入决算总表</vt:lpstr>
      <vt:lpstr>城步县2021年一般公共预算收入决算明细表</vt:lpstr>
      <vt:lpstr>城步县2021年一般公共预算支出决算总表</vt:lpstr>
      <vt:lpstr>城步县2021年一般公共预算支出决算功能分类明细表</vt:lpstr>
      <vt:lpstr>城步县本级2021年一般公共预算收入决算总表</vt:lpstr>
      <vt:lpstr>城步县本级2021年一般公共预算收入决算明细表 </vt:lpstr>
      <vt:lpstr>城步县本级2021年一般公共预算支出决算总表</vt:lpstr>
      <vt:lpstr>城步县本级2021年一般公共预算支出决算功能分类明细表 </vt:lpstr>
      <vt:lpstr>城步县本级2021年一般公共预算基本支出决算经济分类明细表</vt:lpstr>
      <vt:lpstr>城步县2021年一般公共财政收支决算平衡表</vt:lpstr>
      <vt:lpstr>城步县2021年一般公共预算对下税收返还和转移支付决算分项目表</vt:lpstr>
      <vt:lpstr>城步县2021年一般公共预算对下税收返还和转移支付决算分地区表</vt:lpstr>
      <vt:lpstr>城步县2021年“三公”经费情况表</vt:lpstr>
      <vt:lpstr>城步县2021年政府性基金收入决算表</vt:lpstr>
      <vt:lpstr>城步县2021年政府性基金支出决算表</vt:lpstr>
      <vt:lpstr>城步县本级2021年政府性基金收入决算表</vt:lpstr>
      <vt:lpstr>城步县本级2021年政府性基金支出决算表 </vt:lpstr>
      <vt:lpstr>城步县2021年政府性基金转移支付预算分项目表</vt:lpstr>
      <vt:lpstr>城步县2021年政府性基金转移支付预算分地区表</vt:lpstr>
      <vt:lpstr>城步县2021年社会保险基金收入决算表</vt:lpstr>
      <vt:lpstr>城步县2021年社会保险基金支出决算表</vt:lpstr>
      <vt:lpstr>城步县本级2021年社会保险基金收入决算表 </vt:lpstr>
      <vt:lpstr>城步县本级2021年社会保险基金支出决算表 </vt:lpstr>
      <vt:lpstr>城步县2021年国有资本经营收入决算表</vt:lpstr>
      <vt:lpstr>城步县2021年国有资本经营支出决算表</vt:lpstr>
      <vt:lpstr>城步县本级2021年国有资本经营收入决算表 </vt:lpstr>
      <vt:lpstr>城步县本级2021年国有资本经营支出决算表 </vt:lpstr>
      <vt:lpstr>城步县2021年国有资本经营预算对下安排转移支付表 </vt:lpstr>
      <vt:lpstr>城步县2021年政府一般债务限额和余额情况表 </vt:lpstr>
      <vt:lpstr>城步县2021年政府专项债务限额和余额情况表</vt:lpstr>
      <vt:lpstr>城步县2021年地方政府债券使用情况表</vt:lpstr>
      <vt:lpstr>2021年政府债务发行及还本付息情况表</vt:lpstr>
      <vt:lpstr>2021年重大投资安排情况表</vt:lpstr>
      <vt:lpstr>2021年财政涉农资金统筹整合使用实施方案项目明细表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安。。然。</cp:lastModifiedBy>
  <dcterms:created xsi:type="dcterms:W3CDTF">1996-12-17T01:32:00Z</dcterms:created>
  <cp:lastPrinted>2020-07-31T00:41:00Z</cp:lastPrinted>
  <dcterms:modified xsi:type="dcterms:W3CDTF">2023-07-10T06:01:55Z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1D53C695695A47839124DB2D4A6E8FC5</vt:lpwstr>
  </property>
  <property fmtid="{D5CDD505-2E9C-101B-9397-08002B2CF9AE}" pid="3" name="KSOProductBuildVer">
    <vt:lpwstr>2052-11.1.0.14309</vt:lpwstr>
  </property>
</Properties>
</file>